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travnicekp\OneDrive - SPUČR\Dokumenty\KoPÚ\Michalovice\Realizace polní cesty - val a IP\V VŘ\v2\"/>
    </mc:Choice>
  </mc:AlternateContent>
  <bookViews>
    <workbookView xWindow="0" yWindow="0" windowWidth="0" windowHeight="0"/>
  </bookViews>
  <sheets>
    <sheet name="Rekapitulace stavby" sheetId="1" r:id="rId1"/>
    <sheet name="IP1 - Interakční prvek IP1" sheetId="2" r:id="rId2"/>
    <sheet name="IP2 - Interakční prvek IP2" sheetId="3" r:id="rId3"/>
    <sheet name="NP - Následná péče" sheetId="4" r:id="rId4"/>
    <sheet name="VON - Vedel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'IP1 - Interakční prvek IP1'!$C$81:$K$123</definedName>
    <definedName name="_xlnm.Print_Area" localSheetId="1">'IP1 - Interakční prvek IP1'!$C$4:$J$39,'IP1 - Interakční prvek IP1'!$C$45:$J$63,'IP1 - Interakční prvek IP1'!$C$69:$K$123</definedName>
    <definedName name="_xlnm.Print_Titles" localSheetId="1">'IP1 - Interakční prvek IP1'!$81:$81</definedName>
    <definedName name="_xlnm._FilterDatabase" localSheetId="2" hidden="1">'IP2 - Interakční prvek IP2'!$C$82:$K$139</definedName>
    <definedName name="_xlnm.Print_Area" localSheetId="2">'IP2 - Interakční prvek IP2'!$C$4:$J$39,'IP2 - Interakční prvek IP2'!$C$45:$J$64,'IP2 - Interakční prvek IP2'!$C$70:$K$139</definedName>
    <definedName name="_xlnm.Print_Titles" localSheetId="2">'IP2 - Interakční prvek IP2'!$82:$82</definedName>
    <definedName name="_xlnm._FilterDatabase" localSheetId="3" hidden="1">'NP - Následná péče'!$C$80:$K$164</definedName>
    <definedName name="_xlnm.Print_Area" localSheetId="3">'NP - Následná péče'!$C$4:$J$39,'NP - Následná péče'!$C$45:$J$62,'NP - Následná péče'!$C$68:$K$164</definedName>
    <definedName name="_xlnm.Print_Titles" localSheetId="3">'NP - Následná péče'!$80:$80</definedName>
    <definedName name="_xlnm._FilterDatabase" localSheetId="4" hidden="1">'VON - Vedeljší a ostatní ...'!$C$82:$K$101</definedName>
    <definedName name="_xlnm.Print_Area" localSheetId="4">'VON - Vedeljší a ostatní ...'!$C$4:$J$39,'VON - Vedeljší a ostatní ...'!$C$45:$J$64,'VON - Vedeljší a ostatní ...'!$C$70:$K$101</definedName>
    <definedName name="_xlnm.Print_Titles" localSheetId="4">'VON - Vedeljší a ostatní ...'!$82:$82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55"/>
  <c r="J17"/>
  <c r="J15"/>
  <c r="E15"/>
  <c r="F54"/>
  <c r="J14"/>
  <c r="J12"/>
  <c r="J77"/>
  <c r="E7"/>
  <c r="E73"/>
  <c i="4" r="J37"/>
  <c r="J36"/>
  <c i="1" r="AY57"/>
  <c i="4" r="J35"/>
  <c i="1" r="AX57"/>
  <c i="4"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54"/>
  <c r="J14"/>
  <c r="J12"/>
  <c r="J75"/>
  <c r="E7"/>
  <c r="E48"/>
  <c i="3" r="J37"/>
  <c r="J36"/>
  <c i="1" r="AY56"/>
  <c i="3" r="J35"/>
  <c i="1" r="AX56"/>
  <c i="3"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54"/>
  <c r="J14"/>
  <c r="J12"/>
  <c r="J77"/>
  <c r="E7"/>
  <c r="E73"/>
  <c i="2" r="J37"/>
  <c r="J36"/>
  <c i="1" r="AY55"/>
  <c i="2" r="J35"/>
  <c i="1" r="AX55"/>
  <c i="2" r="BI122"/>
  <c r="BH122"/>
  <c r="BG122"/>
  <c r="BF122"/>
  <c r="T122"/>
  <c r="T121"/>
  <c r="R122"/>
  <c r="R121"/>
  <c r="P122"/>
  <c r="P121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79"/>
  <c r="J23"/>
  <c r="J21"/>
  <c r="E21"/>
  <c r="J54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4" r="J145"/>
  <c i="3" r="BK125"/>
  <c r="J90"/>
  <c i="5" r="BK86"/>
  <c i="4" r="BK108"/>
  <c i="3" r="BK92"/>
  <c i="2" r="J93"/>
  <c i="4" r="BK114"/>
  <c i="2" r="BK85"/>
  <c i="4" r="BK129"/>
  <c i="3" r="J92"/>
  <c i="4" r="BK90"/>
  <c i="2" r="BK101"/>
  <c i="3" r="J125"/>
  <c i="5" r="J100"/>
  <c i="4" r="BK120"/>
  <c i="3" r="BK96"/>
  <c i="4" r="J120"/>
  <c i="3" r="BK118"/>
  <c i="2" r="BK107"/>
  <c i="4" r="J149"/>
  <c i="3" r="J108"/>
  <c i="4" r="J157"/>
  <c i="3" r="J116"/>
  <c i="5" r="J86"/>
  <c i="3" r="J114"/>
  <c i="2" r="J103"/>
  <c i="3" r="J98"/>
  <c i="2" r="BK89"/>
  <c i="4" r="J96"/>
  <c i="3" r="J86"/>
  <c i="5" r="J96"/>
  <c i="3" r="BK100"/>
  <c i="4" r="BK149"/>
  <c i="3" r="BK123"/>
  <c i="2" r="BK113"/>
  <c i="5" r="J88"/>
  <c i="4" r="BK94"/>
  <c i="3" r="BK102"/>
  <c r="BK112"/>
  <c r="BK130"/>
  <c i="2" r="BK103"/>
  <c i="4" r="J129"/>
  <c i="3" r="BK108"/>
  <c i="5" r="BK96"/>
  <c i="3" r="J135"/>
  <c i="1" r="AS54"/>
  <c i="3" r="BK114"/>
  <c i="2" r="J91"/>
  <c i="4" r="J98"/>
  <c i="2" r="J85"/>
  <c i="3" r="J123"/>
  <c r="J138"/>
  <c i="2" r="BK117"/>
  <c i="3" r="BK88"/>
  <c i="4" r="BK145"/>
  <c r="BK137"/>
  <c i="3" r="J104"/>
  <c i="2" r="J89"/>
  <c i="4" r="BK161"/>
  <c i="3" r="J102"/>
  <c i="2" r="J97"/>
  <c i="4" r="J131"/>
  <c i="3" r="BK90"/>
  <c r="BK106"/>
  <c i="4" r="J100"/>
  <c r="BK141"/>
  <c i="2" r="J105"/>
  <c i="3" r="BK116"/>
  <c i="2" r="J113"/>
  <c i="5" r="BK93"/>
  <c i="3" r="J118"/>
  <c i="2" r="J101"/>
  <c i="5" r="BK88"/>
  <c i="4" r="BK106"/>
  <c i="2" r="BK122"/>
  <c r="J95"/>
  <c i="3" r="BK138"/>
  <c r="J96"/>
  <c i="4" r="J137"/>
  <c r="BK84"/>
  <c i="2" r="BK105"/>
  <c i="4" r="J106"/>
  <c i="2" r="J87"/>
  <c r="J122"/>
  <c i="5" r="J91"/>
  <c i="4" r="J92"/>
  <c i="3" r="BK98"/>
  <c i="2" r="BK95"/>
  <c i="5" r="J93"/>
  <c i="4" r="BK96"/>
  <c i="2" r="BK93"/>
  <c i="4" r="BK153"/>
  <c r="J84"/>
  <c i="2" r="J117"/>
  <c i="4" r="J161"/>
  <c i="3" r="BK135"/>
  <c r="J100"/>
  <c r="J88"/>
  <c i="4" r="J94"/>
  <c i="2" r="J111"/>
  <c i="4" r="BK131"/>
  <c r="BK157"/>
  <c i="3" r="J94"/>
  <c i="4" r="J153"/>
  <c i="3" r="J112"/>
  <c i="2" r="BK91"/>
  <c i="5" r="BK100"/>
  <c i="4" r="BK98"/>
  <c i="3" r="BK94"/>
  <c i="5" r="BK91"/>
  <c i="4" r="J114"/>
  <c r="BK92"/>
  <c i="3" r="J106"/>
  <c i="2" r="BK87"/>
  <c i="4" r="J90"/>
  <c i="3" r="J130"/>
  <c i="2" r="BK97"/>
  <c i="4" r="BK100"/>
  <c i="3" r="BK86"/>
  <c i="4" r="J141"/>
  <c i="3" r="BK104"/>
  <c i="4" r="J108"/>
  <c i="2" r="BK111"/>
  <c r="J107"/>
  <c l="1" r="BK84"/>
  <c i="4" r="T83"/>
  <c r="T82"/>
  <c r="T81"/>
  <c i="5" r="P85"/>
  <c r="P84"/>
  <c r="P83"/>
  <c i="1" r="AU58"/>
  <c i="2" r="R84"/>
  <c r="R83"/>
  <c r="R82"/>
  <c i="3" r="T85"/>
  <c r="T84"/>
  <c r="T83"/>
  <c i="2" r="T84"/>
  <c r="T83"/>
  <c r="T82"/>
  <c i="3" r="P85"/>
  <c r="P84"/>
  <c r="P83"/>
  <c i="1" r="AU56"/>
  <c i="4" r="BK83"/>
  <c r="J83"/>
  <c r="J61"/>
  <c i="3" r="BK85"/>
  <c r="J85"/>
  <c r="J61"/>
  <c i="4" r="R83"/>
  <c r="R82"/>
  <c r="R81"/>
  <c i="3" r="R85"/>
  <c r="R84"/>
  <c r="R83"/>
  <c i="2" r="P84"/>
  <c r="P83"/>
  <c r="P82"/>
  <c i="1" r="AU55"/>
  <c i="4" r="P83"/>
  <c r="P82"/>
  <c r="P81"/>
  <c i="1" r="AU57"/>
  <c i="5" r="BK85"/>
  <c r="J85"/>
  <c r="J61"/>
  <c r="R85"/>
  <c r="R84"/>
  <c r="R83"/>
  <c r="T85"/>
  <c r="T84"/>
  <c r="T83"/>
  <c i="2" r="J52"/>
  <c r="J55"/>
  <c r="BE93"/>
  <c r="BE117"/>
  <c r="BE122"/>
  <c i="3" r="E48"/>
  <c r="J52"/>
  <c r="F79"/>
  <c r="BE90"/>
  <c r="BE106"/>
  <c r="BE114"/>
  <c r="BE138"/>
  <c i="4" r="E71"/>
  <c i="5" r="J79"/>
  <c i="2" r="BE85"/>
  <c r="BE87"/>
  <c r="BE91"/>
  <c r="BE97"/>
  <c i="3" r="F55"/>
  <c r="BE104"/>
  <c r="BE116"/>
  <c i="4" r="J52"/>
  <c r="F77"/>
  <c r="BE131"/>
  <c r="BE137"/>
  <c i="2" r="J78"/>
  <c r="BE107"/>
  <c r="BE113"/>
  <c i="3" r="J55"/>
  <c r="J79"/>
  <c r="BE94"/>
  <c r="BE100"/>
  <c r="BE130"/>
  <c i="4" r="J55"/>
  <c r="F78"/>
  <c r="BE90"/>
  <c r="BE149"/>
  <c r="BE153"/>
  <c r="BE157"/>
  <c i="5" r="BK99"/>
  <c r="J99"/>
  <c r="J63"/>
  <c i="2" r="E48"/>
  <c r="F55"/>
  <c r="BE101"/>
  <c i="3" r="BE88"/>
  <c i="4" r="J54"/>
  <c r="BE120"/>
  <c r="BE129"/>
  <c i="5" r="J52"/>
  <c r="F80"/>
  <c r="BK95"/>
  <c r="J95"/>
  <c r="J62"/>
  <c i="2" r="BE89"/>
  <c r="BE95"/>
  <c r="BK121"/>
  <c r="J121"/>
  <c r="J62"/>
  <c i="3" r="BE92"/>
  <c r="BE112"/>
  <c r="BE118"/>
  <c r="BE123"/>
  <c r="BE125"/>
  <c i="4" r="BE84"/>
  <c r="BE141"/>
  <c r="BE145"/>
  <c r="BE161"/>
  <c i="5" r="J55"/>
  <c r="BE86"/>
  <c i="2" r="F54"/>
  <c r="BE111"/>
  <c i="3" r="BE96"/>
  <c r="BE98"/>
  <c r="BE108"/>
  <c r="BE135"/>
  <c r="BK134"/>
  <c r="J134"/>
  <c r="J62"/>
  <c r="BK137"/>
  <c r="J137"/>
  <c r="J63"/>
  <c i="4" r="BE94"/>
  <c r="BE96"/>
  <c r="BE98"/>
  <c r="BE100"/>
  <c i="5" r="E48"/>
  <c r="F79"/>
  <c i="2" r="BE103"/>
  <c r="BE105"/>
  <c i="3" r="BE86"/>
  <c r="BE102"/>
  <c i="4" r="BE92"/>
  <c r="BE106"/>
  <c r="BE108"/>
  <c r="BE114"/>
  <c i="5" r="BE88"/>
  <c r="BE91"/>
  <c r="BE93"/>
  <c r="BE96"/>
  <c r="BE100"/>
  <c i="3" r="F34"/>
  <c i="1" r="BA56"/>
  <c i="2" r="F36"/>
  <c i="1" r="BC55"/>
  <c i="2" r="J34"/>
  <c i="1" r="AW55"/>
  <c i="3" r="F37"/>
  <c i="1" r="BD56"/>
  <c i="5" r="F35"/>
  <c i="1" r="BB58"/>
  <c i="3" r="F35"/>
  <c i="1" r="BB56"/>
  <c i="5" r="J34"/>
  <c i="1" r="AW58"/>
  <c i="3" r="J34"/>
  <c i="1" r="AW56"/>
  <c i="4" r="F37"/>
  <c i="1" r="BD57"/>
  <c i="2" r="F35"/>
  <c i="1" r="BB55"/>
  <c i="2" r="F37"/>
  <c i="1" r="BD55"/>
  <c i="5" r="F34"/>
  <c i="1" r="BA58"/>
  <c i="4" r="F34"/>
  <c i="1" r="BA57"/>
  <c i="4" r="F36"/>
  <c i="1" r="BC57"/>
  <c i="4" r="F35"/>
  <c i="1" r="BB57"/>
  <c i="2" r="F34"/>
  <c i="1" r="BA55"/>
  <c i="5" r="F37"/>
  <c i="1" r="BD58"/>
  <c i="5" r="F36"/>
  <c i="1" r="BC58"/>
  <c i="3" r="F36"/>
  <c i="1" r="BC56"/>
  <c i="4" r="J34"/>
  <c i="1" r="AW57"/>
  <c i="2" l="1" r="BK83"/>
  <c r="J83"/>
  <c r="J60"/>
  <c r="J84"/>
  <c r="J61"/>
  <c i="4" r="BK82"/>
  <c r="J82"/>
  <c r="J60"/>
  <c i="3" r="BK84"/>
  <c r="BK83"/>
  <c r="J83"/>
  <c i="5" r="BK84"/>
  <c r="J84"/>
  <c r="J60"/>
  <c i="1" r="AU54"/>
  <c i="2" r="J33"/>
  <c i="1" r="AV55"/>
  <c r="AT55"/>
  <c r="BD54"/>
  <c r="W33"/>
  <c i="4" r="F33"/>
  <c i="1" r="AZ57"/>
  <c r="BB54"/>
  <c r="W31"/>
  <c i="3" r="J30"/>
  <c i="1" r="AG56"/>
  <c i="3" r="F33"/>
  <c i="1" r="AZ56"/>
  <c i="2" r="F33"/>
  <c i="1" r="AZ55"/>
  <c i="5" r="J33"/>
  <c i="1" r="AV58"/>
  <c r="AT58"/>
  <c i="3" r="J33"/>
  <c i="1" r="AV56"/>
  <c r="AT56"/>
  <c i="4" r="J33"/>
  <c i="1" r="AV57"/>
  <c r="AT57"/>
  <c r="BC54"/>
  <c r="W32"/>
  <c i="5" r="F33"/>
  <c i="1" r="AZ58"/>
  <c r="BA54"/>
  <c r="AW54"/>
  <c r="AK30"/>
  <c i="3" l="1" r="J39"/>
  <c r="J84"/>
  <c r="J60"/>
  <c i="4" r="BK81"/>
  <c r="J81"/>
  <c r="J59"/>
  <c i="3" r="J59"/>
  <c i="2" r="BK82"/>
  <c r="J82"/>
  <c r="J59"/>
  <c i="5" r="BK83"/>
  <c r="J83"/>
  <c r="J59"/>
  <c i="1" r="AN56"/>
  <c r="AZ54"/>
  <c r="W29"/>
  <c r="AY54"/>
  <c r="W30"/>
  <c r="AX54"/>
  <c l="1" r="AV54"/>
  <c r="AK29"/>
  <c i="2" r="J30"/>
  <c i="1" r="AG55"/>
  <c r="AN55"/>
  <c i="4" r="J30"/>
  <c i="1" r="AG57"/>
  <c r="AN57"/>
  <c i="5" r="J30"/>
  <c i="1" r="AG58"/>
  <c r="AN58"/>
  <c i="5" l="1" r="J39"/>
  <c i="4" r="J39"/>
  <c i="2" r="J39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<sst xmlns="http://schemas.openxmlformats.org/spreadsheetml/2006/main">
  <si>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</si>
  <si>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</si>
  <si>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</si>
  <si>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</si>
  <si>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</si>
  <si>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{1ab3f0fa-a7e0-4f75-a4d8-8d3f6cbb8993}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</si>
  <si>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</si>
  <si>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</si>
  <si>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</si>
  <si>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</si>
  <si>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</si>
  <si>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</si>
  <si>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</si>
  <si>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2021v2</t>
  </si>
  <si>
    <t>Stavba:</t>
  </si>
  <si>
    <t>IP 1, IP 2, NP a VON</t>
  </si>
  <si>
    <t>KSO:</t>
  </si>
  <si>
    <t/>
  </si>
  <si>
    <t>CC-CZ:</t>
  </si>
  <si>
    <t>Místo:</t>
  </si>
  <si>
    <t xml:space="preserve"> </t>
  </si>
  <si>
    <t>Datum:</t>
  </si>
  <si>
    <t>28. 1. 2021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</si>
  <si>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</si>
  <si>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</si>
  <si>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</si>
  <si>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</si>
  <si>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</si>
  <si>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</si>
  <si>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</si>
  <si>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</si>
  <si>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</si>
  <si>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</si>
  <si>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</si>
  <si>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</si>
  <si>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</si>
  <si>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</si>
  <si>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</si>
  <si>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</si>
  <si>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</si>
  <si>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</si>
  <si>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</si>
  <si>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</si>
  <si>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</si>
  <si>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</si>
  <si>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</si>
  <si>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</si>
  <si>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</si>
  <si>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</si>
  <si>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</si>
  <si>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</si>
  <si>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</si>
  <si>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</si>
  <si>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</si>
  <si>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</si>
  <si>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</si>
  <si>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</si>
  <si>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</si>
  <si>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</si>
  <si>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</si>
  <si>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</si>
  <si>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</si>
  <si>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</si>
  <si>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</si>
  <si>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</si>
  <si>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</si>
  <si>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</si>
  <si>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</si>
  <si>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</si>
  <si>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</si>
  <si>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</si>
  <si>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IP1</t>
  </si>
  <si>
    <t>Interakční prvek IP1</t>
  </si>
  <si>
    <t>STA</t>
  </si>
  <si>
    <t>1</t>
  </si>
  <si>
    <t>{b7b0a6e7-7c6f-4865-8d44-a47bf07b289a}</t>
  </si>
  <si>
    <t>2</t>
  </si>
  <si>
    <t>IP2</t>
  </si>
  <si>
    <t>Interakční prvek IP2</t>
  </si>
  <si>
    <t>{e9f65e2a-7d21-4c33-9b4e-194d4610f19c}</t>
  </si>
  <si>
    <t>NP</t>
  </si>
  <si>
    <t>Následná péče</t>
  </si>
  <si>
    <t>{bf5b263d-ab99-43ee-b886-8b99817bca4b}</t>
  </si>
  <si>
    <t>VON</t>
  </si>
  <si>
    <t>Vedeljší a ostatní ...</t>
  </si>
  <si>
    <t>{0d5ab0f5-ed74-42eb-b070-342670dd2fce}</t>
  </si>
  <si>
    <t>KRYCÍ LIST SOUPISU PRACÍ</t>
  </si>
  <si>
    <t>Objekt:</t>
  </si>
  <si>
    <t>IP1 - Interakční prvek IP1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</si>
  <si>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</si>
  <si>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</si>
  <si>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</si>
  <si>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</si>
  <si>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</si>
  <si>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</si>
  <si>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</si>
  <si>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</si>
  <si>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</si>
  <si>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</si>
  <si>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</si>
  <si>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</si>
  <si>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</si>
  <si>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</si>
  <si>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</si>
  <si>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</si>
  <si>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</si>
  <si>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</si>
  <si>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</si>
  <si>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</si>
  <si>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</si>
  <si>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</si>
  <si>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</si>
  <si>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</si>
  <si>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</si>
  <si>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</si>
  <si>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171151103</t>
  </si>
  <si>
    <t>Uložení sypaniny z hornin soudržných do násypů zhutněných strojně</t>
  </si>
  <si>
    <t>m3</t>
  </si>
  <si>
    <t>CS ÚRS 2021 01</t>
  </si>
  <si>
    <t>4</t>
  </si>
  <si>
    <t>PP</t>
  </si>
  <si>
    <t>Uložení sypanin do násypů strojně s rozprostřením sypaniny ve vrstvách a s hrubým urovnáním zhutněných z hornin soudržných jakékoliv třídy těžitelnosti</t>
  </si>
  <si>
    <t>183111114</t>
  </si>
  <si>
    <t>Hloubení jamek bez výměny půdy zeminy tř 1 až 4 objem do 0,02 m3 v rovině a svahu do 1:5</t>
  </si>
  <si>
    <t>kus</t>
  </si>
  <si>
    <t>Hloubení jamek pro vysazování rostlin v zemině tř.1 až 4 bez výměny půdy v rovině nebo na svahu do 1:5, objemu přes 0,01 do 0,02 m3</t>
  </si>
  <si>
    <t>3</t>
  </si>
  <si>
    <t>184102111</t>
  </si>
  <si>
    <t>Výsadba dřeviny s balem D do 0,2 m do jamky se zalitím v rovině a svahu do 1:5</t>
  </si>
  <si>
    <t>6</t>
  </si>
  <si>
    <t>Výsadba dřeviny s balem do předem vyhloubené jamky se zalitím v rovině nebo na svahu do 1:5, při průměru balu přes 100 do 200 mm</t>
  </si>
  <si>
    <t>M</t>
  </si>
  <si>
    <t>02650001</t>
  </si>
  <si>
    <t>Líska obecná /Corylus avellana/ 40-60cm, BM</t>
  </si>
  <si>
    <t>8</t>
  </si>
  <si>
    <t>5</t>
  </si>
  <si>
    <t>02652002</t>
  </si>
  <si>
    <t>Svida krvavá /Cornus sanguinea/ 40-60cm, BM</t>
  </si>
  <si>
    <t>10</t>
  </si>
  <si>
    <t>02650003</t>
  </si>
  <si>
    <t>Dřín obecný /Cornus mas/ 40-60cm, BM</t>
  </si>
  <si>
    <t>12</t>
  </si>
  <si>
    <t>7</t>
  </si>
  <si>
    <t>184808211</t>
  </si>
  <si>
    <t>Ochrana sazenic proti škodám zvěří nátěrem nebo postřikem</t>
  </si>
  <si>
    <t>14</t>
  </si>
  <si>
    <t>Ochrana sazenic proti škodám zvěří nátěrem nebo postřikem ochranným prostředkem</t>
  </si>
  <si>
    <t>VV</t>
  </si>
  <si>
    <t>40</t>
  </si>
  <si>
    <t>Součet</t>
  </si>
  <si>
    <t>M004</t>
  </si>
  <si>
    <t>Repelentní ochrnný nátěr na sazenice - např. MORSUVIN</t>
  </si>
  <si>
    <t>kg</t>
  </si>
  <si>
    <t>16</t>
  </si>
  <si>
    <t>9</t>
  </si>
  <si>
    <t>185802114</t>
  </si>
  <si>
    <t>Hnojení půdy umělým hnojivem k jednotlivým rostlinám v rovině a svahu do 1:5</t>
  </si>
  <si>
    <t>t</t>
  </si>
  <si>
    <t>18</t>
  </si>
  <si>
    <t>Hnojení půdy nebo trávníku v rovině nebo na svahu do 1:5 umělým hnojivem s rozdělením k jednotlivým rostlinám</t>
  </si>
  <si>
    <t>M003</t>
  </si>
  <si>
    <t>Komplexní zásobní hnojivo v tabletách - např. SILVAMIX C</t>
  </si>
  <si>
    <t>20</t>
  </si>
  <si>
    <t>11</t>
  </si>
  <si>
    <t>185804312</t>
  </si>
  <si>
    <t>Zalití rostlin vodou plocha přes 20 m2</t>
  </si>
  <si>
    <t>22</t>
  </si>
  <si>
    <t>Zalití rostlin vodou plochy záhonů jednotlivě přes 20 m2</t>
  </si>
  <si>
    <t>"keře"40*0,01</t>
  </si>
  <si>
    <t>M401</t>
  </si>
  <si>
    <t>Voda pro zálivku - pořízení</t>
  </si>
  <si>
    <t>24</t>
  </si>
  <si>
    <t>13</t>
  </si>
  <si>
    <t>185851121</t>
  </si>
  <si>
    <t>Dovoz vody pro zálivku rostlin za vzdálenost do 1000 m</t>
  </si>
  <si>
    <t>26</t>
  </si>
  <si>
    <t>Dovoz vody pro zálivku rostlin na vzdálenost do 1000 m</t>
  </si>
  <si>
    <t>40*0,01</t>
  </si>
  <si>
    <t>185851129</t>
  </si>
  <si>
    <t>Příplatek k dovozu vody pro zálivku rostlin do 1000 m ZKD 1000 m</t>
  </si>
  <si>
    <t>28</t>
  </si>
  <si>
    <t>Dovoz vody pro zálivku rostlin Příplatek k ceně za každých dalších i započatých 1000 m</t>
  </si>
  <si>
    <t>0,4*5 "Přepočtené koeficientem množství</t>
  </si>
  <si>
    <t>998</t>
  </si>
  <si>
    <t>Přesun hmot</t>
  </si>
  <si>
    <t>998231311</t>
  </si>
  <si>
    <t>Přesun hmot pro sadovnické a krajinářské úpravy vodorovně do 5000 m</t>
  </si>
  <si>
    <t>30</t>
  </si>
  <si>
    <t>Přesun hmot pro sadovnické a krajinářské úpravy dopravní vzdálenost do 5000 m</t>
  </si>
  <si>
    <t>IP2 - Interakční prvek IP2</t>
  </si>
  <si>
    <t xml:space="preserve">    9 - Ostatní konstrukce a práce, bourání</t>
  </si>
  <si>
    <t>183101114</t>
  </si>
  <si>
    <t>Hloubení jamek bez výměny půdy zeminy tř 1 až 4 objem do 0,125 m3 v rovině a svahu do 1:5</t>
  </si>
  <si>
    <t>Hloubení jamek pro vysazování rostlin v zemině tř.1 až 4 bez výměny půdy v rovině nebo na svahu do 1:5, objemu přes 0,05 do 0,125 m3</t>
  </si>
  <si>
    <t>184102112</t>
  </si>
  <si>
    <t>Výsadba dřeviny s balem D do 0,3 m do jamky se zalitím v rovině a svahu do 1:5</t>
  </si>
  <si>
    <t>Výsadba dřeviny s balem do předem vyhloubené jamky se zalitím v rovině nebo na svahu do 1:5, při průměru balu přes 200 do 300 mm</t>
  </si>
  <si>
    <t>0265009</t>
  </si>
  <si>
    <t>Javor babyka /Acer campestre/ 80 - 120 cm,BM</t>
  </si>
  <si>
    <t>0265010</t>
  </si>
  <si>
    <t>Dub letní /Quecus robur/ 80 - 120 cm, BM</t>
  </si>
  <si>
    <t>0265011</t>
  </si>
  <si>
    <t>Habr obecný /Carpinus betulus/ 80 - 120 cm, BM</t>
  </si>
  <si>
    <t>184R001</t>
  </si>
  <si>
    <t>Kůl l 1,8 m D 40mm k sazenici</t>
  </si>
  <si>
    <t>Dodání a osazení kůlu k sazenici délky 1,8 m, průměru cca 40, s upevněním sazenice ke kůlu motouzem</t>
  </si>
  <si>
    <t>400+200</t>
  </si>
  <si>
    <t>32</t>
  </si>
  <si>
    <t>"stromy" 600*0,04</t>
  </si>
  <si>
    <t>"keře"200*0,01</t>
  </si>
  <si>
    <t>17</t>
  </si>
  <si>
    <t>34</t>
  </si>
  <si>
    <t>36</t>
  </si>
  <si>
    <t>200*0,01</t>
  </si>
  <si>
    <t>600*0,04</t>
  </si>
  <si>
    <t>19</t>
  </si>
  <si>
    <t>38</t>
  </si>
  <si>
    <t>26*5 "Přepočtené koeficientem množství</t>
  </si>
  <si>
    <t>Ostatní konstrukce a práce, bourání</t>
  </si>
  <si>
    <t>9R001</t>
  </si>
  <si>
    <t>Dodání a osazení ochranného pletiva k vysazené dřevině</t>
  </si>
  <si>
    <t>ks</t>
  </si>
  <si>
    <t>42</t>
  </si>
  <si>
    <t>NP - Následná péče</t>
  </si>
  <si>
    <t>184801121</t>
  </si>
  <si>
    <t>Ošetřování vysazených dřevin soliterních v rovině a svahu do 1:5</t>
  </si>
  <si>
    <t>Ošetření vysazených dřevin solitérních v rovině nebo na svahu do 1:5</t>
  </si>
  <si>
    <t>"I.rok"400</t>
  </si>
  <si>
    <t>"II.rok"400</t>
  </si>
  <si>
    <t>"III.rok"400</t>
  </si>
  <si>
    <t>M402</t>
  </si>
  <si>
    <t>Výměna a doplnění kůlů (10%)</t>
  </si>
  <si>
    <t>M403</t>
  </si>
  <si>
    <t>Výměna a doplnění příček (10%)</t>
  </si>
  <si>
    <t>M404</t>
  </si>
  <si>
    <t>Výměna a doplnění úvazků (10%)</t>
  </si>
  <si>
    <t>M405</t>
  </si>
  <si>
    <t>Zhotovení (obnova) konstrukce ze 3 kůlů (10%)</t>
  </si>
  <si>
    <t>M406</t>
  </si>
  <si>
    <t>Upevnění (obnova, oprava) rostlin kůlem (10%)</t>
  </si>
  <si>
    <t>Upevnění (obnova, oprava) rostlin kůlem</t>
  </si>
  <si>
    <t>"I.rok"440</t>
  </si>
  <si>
    <t>"II.rok"440</t>
  </si>
  <si>
    <t>"III.rok"440</t>
  </si>
  <si>
    <t>184815173</t>
  </si>
  <si>
    <t>Ožínání sazenic celoplošné sklon do 1:5 při střední viditelnosti a výšky přes 60 cm</t>
  </si>
  <si>
    <t>Ochrana sazenic ručním ožínáním celoplošné sklon do 1:5 při viditelnosti střední, výšky přes 60 cm</t>
  </si>
  <si>
    <t>"I.rok"2*630</t>
  </si>
  <si>
    <t>"II.rok"2*630</t>
  </si>
  <si>
    <t>"III.rok"2*630</t>
  </si>
  <si>
    <t>185803112</t>
  </si>
  <si>
    <t>Ošetření trávníku shrabáním ve svahu do 1:2</t>
  </si>
  <si>
    <t>m2</t>
  </si>
  <si>
    <t>Ošetření trávníku jednorázové na svahu přes 1:5 do 1:2</t>
  </si>
  <si>
    <t>"I.rok"2*919,12</t>
  </si>
  <si>
    <t>"II.rok"2*919,12</t>
  </si>
  <si>
    <t>"III.rok"2*919,12</t>
  </si>
  <si>
    <t>"stromy I. rok" 400*0,05*10</t>
  </si>
  <si>
    <t>"kere I. rok" 240*0,01*10</t>
  </si>
  <si>
    <t>"stromy II.rok" 400*0,05*8</t>
  </si>
  <si>
    <t>"kere II.rok" 240*0,01*8</t>
  </si>
  <si>
    <t>"stromy III.rok" 400*0,05*5</t>
  </si>
  <si>
    <t>"keře III.rok"240*0,01*5</t>
  </si>
  <si>
    <t>224"I.rok"</t>
  </si>
  <si>
    <t>179,2"II.rok"</t>
  </si>
  <si>
    <t>112"III.rok</t>
  </si>
  <si>
    <t>515,1*5 "Přepočtené koeficientem množství</t>
  </si>
  <si>
    <t>OPR002</t>
  </si>
  <si>
    <t>Doplnění výsadby v I. roce - IP2, 10% z 400 ks stromů a 200 ks keřů</t>
  </si>
  <si>
    <t>kpl</t>
  </si>
  <si>
    <t>1*0,1 "Přepočtené koeficientem množství</t>
  </si>
  <si>
    <t>OPR001</t>
  </si>
  <si>
    <t>Doplnění výsadby v I. roce - IP1, 10% z 40ks keřů</t>
  </si>
  <si>
    <t>Doplnění výsadby v I. roce - IP1, 10% z 40 ks keřů</t>
  </si>
  <si>
    <t>OPR003</t>
  </si>
  <si>
    <t>Doplnění výsadby v II. roce - IP1, 8% z 40ks keřů</t>
  </si>
  <si>
    <t>Doplnění výsadby v II. roce - IP1, 8% z 40 ks keřů</t>
  </si>
  <si>
    <t>1*0,08 "Přepočtené koeficientem množství</t>
  </si>
  <si>
    <t>OPR004</t>
  </si>
  <si>
    <t>Doplnění výsadby v II. roce - IP2, 8% z 400 ks stromů a 200 ks keřů</t>
  </si>
  <si>
    <t>OPR005</t>
  </si>
  <si>
    <t>Doplnění výsadby v III. roce - IP1, 8% z 40ks keřů</t>
  </si>
  <si>
    <t>Doplnění výsadby v III. roce - IP1, 8% z 40 ks keřů</t>
  </si>
  <si>
    <t>OPR006</t>
  </si>
  <si>
    <t>Doplnění výsadby v III. roce - IP2, 8% z 400 ks stromů a 200 ks keřů</t>
  </si>
  <si>
    <t>VON - Vedeljší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</si>
  <si>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</si>
  <si>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</si>
  <si>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</si>
  <si>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</si>
  <si>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</si>
  <si>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</si>
  <si>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</si>
  <si>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</si>
  <si>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01003</t>
  </si>
  <si>
    <t>Vypracování "Dokumentace skutečného provedení prací"</t>
  </si>
  <si>
    <t>01004</t>
  </si>
  <si>
    <t>Zajištění veškerých geodetických prací souvisejících s realizací díla</t>
  </si>
  <si>
    <t>soubor</t>
  </si>
  <si>
    <t>Zajištění vwškerých měřičských i kancelářských geodetických prací souvisejících s vytyčením, realizací i následným předáním díla.</t>
  </si>
  <si>
    <t>P</t>
  </si>
  <si>
    <t>Poznámka k položce:_x000d_
Poznámka k položce: Jední se zejména o: - vytyčení rozsahu stavby - podklady zjišťovacích protokolů - apod.</t>
  </si>
  <si>
    <t>01005</t>
  </si>
  <si>
    <t>Pasportizace stávajícího stavu</t>
  </si>
  <si>
    <t>Pasportizace stávajícího stavu pozemků na kterých bude stavba realizována.</t>
  </si>
  <si>
    <t>01006</t>
  </si>
  <si>
    <t>Zajištění aktualizace IS v obvodu stavby včetně jejich vytyčení v terénu a označení během stavby.</t>
  </si>
  <si>
    <t>VRN3</t>
  </si>
  <si>
    <t>Zařízení staveniště</t>
  </si>
  <si>
    <t>03001</t>
  </si>
  <si>
    <t>Zajištění kompletního zařízení staveniště a jeho případné připojení na sítě</t>
  </si>
  <si>
    <t>Kompletní zajištění objektů zařízení staveniště dle rozsahu stavby včetně případného připojení na IS</t>
  </si>
  <si>
    <t>Poznámka k položce:_x000d_
Poznámka k položce: Položka zahrnuje zejména náklady na: - zajištění podmínek pro použití přístupových komunikací dotčených stavbou s příslušnými vlastníky či správci a zajištění jejich splnění - provedení takových opatření, aby plochy obvodu staveniště nebyly znečištěny ropnými látkai a jinými podobnými produkty - provedení takových opatření, aby nebyly překračovány limity prašnosti a hlučnostidané obecně závaznou vyhláškou - zajištění péče o nepředané objekty a konstrukce stavby, jejich ošetřování a zimní opatření - zajištění ochrany veškeré zeleně v prostoru staveniště a v jeho bezprostřední blízkosti proti poškození vlivem realizace stavby</t>
  </si>
  <si>
    <t>VRN9</t>
  </si>
  <si>
    <t>Ostatní náklady</t>
  </si>
  <si>
    <t>09002</t>
  </si>
  <si>
    <t>Zajištění písemných souhlasných vyjádření dotčených vlasníků, resp. uživatelů všech pozemků dotčených stavbou s jejich konečnou úpravou.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</si>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</sst>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29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1130601.71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35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1130601.71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237426.35999999999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43</v>
      </c>
      <c r="U35" s="47"/>
      <c r="V35" s="47"/>
      <c r="W35" s="47"/>
      <c r="X35" s="49" t="s">
        <v>44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1368028.0699999998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2021v2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IP 1, IP 2, NP a VON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28. 1. 2021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27</v>
      </c>
      <c r="AJ49" s="34"/>
      <c r="AK49" s="34"/>
      <c r="AL49" s="34"/>
      <c r="AM49" s="66" t="str">
        <f>IF(E17="","",E17)</f>
        <v xml:space="preserve"> </v>
      </c>
      <c r="AN49" s="57"/>
      <c r="AO49" s="57"/>
      <c r="AP49" s="57"/>
      <c r="AQ49" s="34"/>
      <c r="AR49" s="38"/>
      <c r="AS49" s="67" t="s">
        <v>46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15" customHeight="1">
      <c r="A50" s="32"/>
      <c r="B50" s="33"/>
      <c r="C50" s="29" t="s">
        <v>26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28</v>
      </c>
      <c r="AJ50" s="34"/>
      <c r="AK50" s="34"/>
      <c r="AL50" s="34"/>
      <c r="AM50" s="66" t="str">
        <f>IF(E20="","",E20)</f>
        <v xml:space="preserve"> 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47</v>
      </c>
      <c r="D52" s="80"/>
      <c r="E52" s="80"/>
      <c r="F52" s="80"/>
      <c r="G52" s="80"/>
      <c r="H52" s="81"/>
      <c r="I52" s="82" t="s">
        <v>48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49</v>
      </c>
      <c r="AH52" s="80"/>
      <c r="AI52" s="80"/>
      <c r="AJ52" s="80"/>
      <c r="AK52" s="80"/>
      <c r="AL52" s="80"/>
      <c r="AM52" s="80"/>
      <c r="AN52" s="82" t="s">
        <v>50</v>
      </c>
      <c r="AO52" s="80"/>
      <c r="AP52" s="80"/>
      <c r="AQ52" s="84" t="s">
        <v>51</v>
      </c>
      <c r="AR52" s="38"/>
      <c r="AS52" s="85" t="s">
        <v>52</v>
      </c>
      <c r="AT52" s="86" t="s">
        <v>53</v>
      </c>
      <c r="AU52" s="86" t="s">
        <v>54</v>
      </c>
      <c r="AV52" s="86" t="s">
        <v>55</v>
      </c>
      <c r="AW52" s="86" t="s">
        <v>56</v>
      </c>
      <c r="AX52" s="86" t="s">
        <v>57</v>
      </c>
      <c r="AY52" s="86" t="s">
        <v>58</v>
      </c>
      <c r="AZ52" s="86" t="s">
        <v>59</v>
      </c>
      <c r="BA52" s="86" t="s">
        <v>60</v>
      </c>
      <c r="BB52" s="86" t="s">
        <v>61</v>
      </c>
      <c r="BC52" s="86" t="s">
        <v>62</v>
      </c>
      <c r="BD52" s="87" t="s">
        <v>63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64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ROUND(SUM(AG55:AG58),2)</f>
        <v>1130601.71</v>
      </c>
      <c r="AH54" s="94"/>
      <c r="AI54" s="94"/>
      <c r="AJ54" s="94"/>
      <c r="AK54" s="94"/>
      <c r="AL54" s="94"/>
      <c r="AM54" s="94"/>
      <c r="AN54" s="95">
        <f>SUM(AG54,AT54)</f>
        <v>1368028.0699999998</v>
      </c>
      <c r="AO54" s="95"/>
      <c r="AP54" s="95"/>
      <c r="AQ54" s="96" t="s">
        <v>17</v>
      </c>
      <c r="AR54" s="97"/>
      <c r="AS54" s="98">
        <f>ROUND(SUM(AS55:AS58),2)</f>
        <v>0</v>
      </c>
      <c r="AT54" s="99">
        <f>ROUND(SUM(AV54:AW54),2)</f>
        <v>237426.35999999999</v>
      </c>
      <c r="AU54" s="100">
        <f>ROUND(SUM(AU55:AU58),5)</f>
        <v>0</v>
      </c>
      <c r="AV54" s="99">
        <f>ROUND(AZ54*L29,2)</f>
        <v>237426.35999999999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ROUND(SUM(AZ55:AZ58),2)</f>
        <v>1130601.71</v>
      </c>
      <c r="BA54" s="99">
        <f>ROUND(SUM(BA55:BA58),2)</f>
        <v>0</v>
      </c>
      <c r="BB54" s="99">
        <f>ROUND(SUM(BB55:BB58),2)</f>
        <v>0</v>
      </c>
      <c r="BC54" s="99">
        <f>ROUND(SUM(BC55:BC58),2)</f>
        <v>0</v>
      </c>
      <c r="BD54" s="101">
        <f>ROUND(SUM(BD55:BD58),2)</f>
        <v>0</v>
      </c>
      <c r="BE54" s="6"/>
      <c r="BS54" s="102" t="s">
        <v>65</v>
      </c>
      <c r="BT54" s="102" t="s">
        <v>66</v>
      </c>
      <c r="BU54" s="103" t="s">
        <v>67</v>
      </c>
      <c r="BV54" s="102" t="s">
        <v>68</v>
      </c>
      <c r="BW54" s="102" t="s">
        <v>5</v>
      </c>
      <c r="BX54" s="102" t="s">
        <v>69</v>
      </c>
      <c r="CL54" s="102" t="s">
        <v>17</v>
      </c>
    </row>
    <row r="55" s="7" customFormat="1" ht="16.5" customHeight="1">
      <c r="A55" s="104" t="s">
        <v>70</v>
      </c>
      <c r="B55" s="105"/>
      <c r="C55" s="106"/>
      <c r="D55" s="107" t="s">
        <v>71</v>
      </c>
      <c r="E55" s="107"/>
      <c r="F55" s="107"/>
      <c r="G55" s="107"/>
      <c r="H55" s="107"/>
      <c r="I55" s="108"/>
      <c r="J55" s="107" t="s">
        <v>72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'IP1 - Interakční prvek IP1'!J30</f>
        <v>10908.040000000001</v>
      </c>
      <c r="AH55" s="108"/>
      <c r="AI55" s="108"/>
      <c r="AJ55" s="108"/>
      <c r="AK55" s="108"/>
      <c r="AL55" s="108"/>
      <c r="AM55" s="108"/>
      <c r="AN55" s="109">
        <f>SUM(AG55,AT55)</f>
        <v>13198.730000000001</v>
      </c>
      <c r="AO55" s="108"/>
      <c r="AP55" s="108"/>
      <c r="AQ55" s="110" t="s">
        <v>73</v>
      </c>
      <c r="AR55" s="111"/>
      <c r="AS55" s="112">
        <v>0</v>
      </c>
      <c r="AT55" s="113">
        <f>ROUND(SUM(AV55:AW55),2)</f>
        <v>2290.6900000000001</v>
      </c>
      <c r="AU55" s="114">
        <f>'IP1 - Interakční prvek IP1'!P82</f>
        <v>0</v>
      </c>
      <c r="AV55" s="113">
        <f>'IP1 - Interakční prvek IP1'!J33</f>
        <v>2290.6900000000001</v>
      </c>
      <c r="AW55" s="113">
        <f>'IP1 - Interakční prvek IP1'!J34</f>
        <v>0</v>
      </c>
      <c r="AX55" s="113">
        <f>'IP1 - Interakční prvek IP1'!J35</f>
        <v>0</v>
      </c>
      <c r="AY55" s="113">
        <f>'IP1 - Interakční prvek IP1'!J36</f>
        <v>0</v>
      </c>
      <c r="AZ55" s="113">
        <f>'IP1 - Interakční prvek IP1'!F33</f>
        <v>10908.040000000001</v>
      </c>
      <c r="BA55" s="113">
        <f>'IP1 - Interakční prvek IP1'!F34</f>
        <v>0</v>
      </c>
      <c r="BB55" s="113">
        <f>'IP1 - Interakční prvek IP1'!F35</f>
        <v>0</v>
      </c>
      <c r="BC55" s="113">
        <f>'IP1 - Interakční prvek IP1'!F36</f>
        <v>0</v>
      </c>
      <c r="BD55" s="115">
        <f>'IP1 - Interakční prvek IP1'!F37</f>
        <v>0</v>
      </c>
      <c r="BE55" s="7"/>
      <c r="BT55" s="116" t="s">
        <v>74</v>
      </c>
      <c r="BV55" s="116" t="s">
        <v>68</v>
      </c>
      <c r="BW55" s="116" t="s">
        <v>75</v>
      </c>
      <c r="BX55" s="116" t="s">
        <v>5</v>
      </c>
      <c r="CL55" s="116" t="s">
        <v>17</v>
      </c>
      <c r="CM55" s="116" t="s">
        <v>76</v>
      </c>
    </row>
    <row r="56" s="7" customFormat="1" ht="16.5" customHeight="1">
      <c r="A56" s="104" t="s">
        <v>70</v>
      </c>
      <c r="B56" s="105"/>
      <c r="C56" s="106"/>
      <c r="D56" s="107" t="s">
        <v>77</v>
      </c>
      <c r="E56" s="107"/>
      <c r="F56" s="107"/>
      <c r="G56" s="107"/>
      <c r="H56" s="107"/>
      <c r="I56" s="108"/>
      <c r="J56" s="107" t="s">
        <v>78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'IP2 - Interakční prvek IP2'!J30</f>
        <v>363823.46999999997</v>
      </c>
      <c r="AH56" s="108"/>
      <c r="AI56" s="108"/>
      <c r="AJ56" s="108"/>
      <c r="AK56" s="108"/>
      <c r="AL56" s="108"/>
      <c r="AM56" s="108"/>
      <c r="AN56" s="109">
        <f>SUM(AG56,AT56)</f>
        <v>440226.39999999997</v>
      </c>
      <c r="AO56" s="108"/>
      <c r="AP56" s="108"/>
      <c r="AQ56" s="110" t="s">
        <v>73</v>
      </c>
      <c r="AR56" s="111"/>
      <c r="AS56" s="112">
        <v>0</v>
      </c>
      <c r="AT56" s="113">
        <f>ROUND(SUM(AV56:AW56),2)</f>
        <v>76402.929999999993</v>
      </c>
      <c r="AU56" s="114">
        <f>'IP2 - Interakční prvek IP2'!P83</f>
        <v>0</v>
      </c>
      <c r="AV56" s="113">
        <f>'IP2 - Interakční prvek IP2'!J33</f>
        <v>76402.929999999993</v>
      </c>
      <c r="AW56" s="113">
        <f>'IP2 - Interakční prvek IP2'!J34</f>
        <v>0</v>
      </c>
      <c r="AX56" s="113">
        <f>'IP2 - Interakční prvek IP2'!J35</f>
        <v>0</v>
      </c>
      <c r="AY56" s="113">
        <f>'IP2 - Interakční prvek IP2'!J36</f>
        <v>0</v>
      </c>
      <c r="AZ56" s="113">
        <f>'IP2 - Interakční prvek IP2'!F33</f>
        <v>363823.46999999997</v>
      </c>
      <c r="BA56" s="113">
        <f>'IP2 - Interakční prvek IP2'!F34</f>
        <v>0</v>
      </c>
      <c r="BB56" s="113">
        <f>'IP2 - Interakční prvek IP2'!F35</f>
        <v>0</v>
      </c>
      <c r="BC56" s="113">
        <f>'IP2 - Interakční prvek IP2'!F36</f>
        <v>0</v>
      </c>
      <c r="BD56" s="115">
        <f>'IP2 - Interakční prvek IP2'!F37</f>
        <v>0</v>
      </c>
      <c r="BE56" s="7"/>
      <c r="BT56" s="116" t="s">
        <v>74</v>
      </c>
      <c r="BV56" s="116" t="s">
        <v>68</v>
      </c>
      <c r="BW56" s="116" t="s">
        <v>79</v>
      </c>
      <c r="BX56" s="116" t="s">
        <v>5</v>
      </c>
      <c r="CL56" s="116" t="s">
        <v>17</v>
      </c>
      <c r="CM56" s="116" t="s">
        <v>76</v>
      </c>
    </row>
    <row r="57" s="7" customFormat="1" ht="16.5" customHeight="1">
      <c r="A57" s="104" t="s">
        <v>70</v>
      </c>
      <c r="B57" s="105"/>
      <c r="C57" s="106"/>
      <c r="D57" s="107" t="s">
        <v>80</v>
      </c>
      <c r="E57" s="107"/>
      <c r="F57" s="107"/>
      <c r="G57" s="107"/>
      <c r="H57" s="107"/>
      <c r="I57" s="108"/>
      <c r="J57" s="107" t="s">
        <v>81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'NP - Následná péče'!J30</f>
        <v>729958.59999999998</v>
      </c>
      <c r="AH57" s="108"/>
      <c r="AI57" s="108"/>
      <c r="AJ57" s="108"/>
      <c r="AK57" s="108"/>
      <c r="AL57" s="108"/>
      <c r="AM57" s="108"/>
      <c r="AN57" s="109">
        <f>SUM(AG57,AT57)</f>
        <v>883249.90999999992</v>
      </c>
      <c r="AO57" s="108"/>
      <c r="AP57" s="108"/>
      <c r="AQ57" s="110" t="s">
        <v>73</v>
      </c>
      <c r="AR57" s="111"/>
      <c r="AS57" s="112">
        <v>0</v>
      </c>
      <c r="AT57" s="113">
        <f>ROUND(SUM(AV57:AW57),2)</f>
        <v>153291.31</v>
      </c>
      <c r="AU57" s="114">
        <f>'NP - Následná péče'!P81</f>
        <v>0</v>
      </c>
      <c r="AV57" s="113">
        <f>'NP - Následná péče'!J33</f>
        <v>153291.31</v>
      </c>
      <c r="AW57" s="113">
        <f>'NP - Následná péče'!J34</f>
        <v>0</v>
      </c>
      <c r="AX57" s="113">
        <f>'NP - Následná péče'!J35</f>
        <v>0</v>
      </c>
      <c r="AY57" s="113">
        <f>'NP - Následná péče'!J36</f>
        <v>0</v>
      </c>
      <c r="AZ57" s="113">
        <f>'NP - Následná péče'!F33</f>
        <v>729958.59999999998</v>
      </c>
      <c r="BA57" s="113">
        <f>'NP - Následná péče'!F34</f>
        <v>0</v>
      </c>
      <c r="BB57" s="113">
        <f>'NP - Následná péče'!F35</f>
        <v>0</v>
      </c>
      <c r="BC57" s="113">
        <f>'NP - Následná péče'!F36</f>
        <v>0</v>
      </c>
      <c r="BD57" s="115">
        <f>'NP - Následná péče'!F37</f>
        <v>0</v>
      </c>
      <c r="BE57" s="7"/>
      <c r="BT57" s="116" t="s">
        <v>74</v>
      </c>
      <c r="BV57" s="116" t="s">
        <v>68</v>
      </c>
      <c r="BW57" s="116" t="s">
        <v>82</v>
      </c>
      <c r="BX57" s="116" t="s">
        <v>5</v>
      </c>
      <c r="CL57" s="116" t="s">
        <v>17</v>
      </c>
      <c r="CM57" s="116" t="s">
        <v>76</v>
      </c>
    </row>
    <row r="58" s="7" customFormat="1" ht="16.5" customHeight="1">
      <c r="A58" s="104" t="s">
        <v>70</v>
      </c>
      <c r="B58" s="105"/>
      <c r="C58" s="106"/>
      <c r="D58" s="107" t="s">
        <v>83</v>
      </c>
      <c r="E58" s="107"/>
      <c r="F58" s="107"/>
      <c r="G58" s="107"/>
      <c r="H58" s="107"/>
      <c r="I58" s="108"/>
      <c r="J58" s="107" t="s">
        <v>84</v>
      </c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9">
        <f>'VON - Vedeljší a ostatní ...'!J30</f>
        <v>25911.599999999999</v>
      </c>
      <c r="AH58" s="108"/>
      <c r="AI58" s="108"/>
      <c r="AJ58" s="108"/>
      <c r="AK58" s="108"/>
      <c r="AL58" s="108"/>
      <c r="AM58" s="108"/>
      <c r="AN58" s="109">
        <f>SUM(AG58,AT58)</f>
        <v>31353.039999999997</v>
      </c>
      <c r="AO58" s="108"/>
      <c r="AP58" s="108"/>
      <c r="AQ58" s="110" t="s">
        <v>73</v>
      </c>
      <c r="AR58" s="111"/>
      <c r="AS58" s="117">
        <v>0</v>
      </c>
      <c r="AT58" s="118">
        <f>ROUND(SUM(AV58:AW58),2)</f>
        <v>5441.4399999999996</v>
      </c>
      <c r="AU58" s="119">
        <f>'VON - Vedeljší a ostatní ...'!P83</f>
        <v>0</v>
      </c>
      <c r="AV58" s="118">
        <f>'VON - Vedeljší a ostatní ...'!J33</f>
        <v>5441.4399999999996</v>
      </c>
      <c r="AW58" s="118">
        <f>'VON - Vedeljší a ostatní ...'!J34</f>
        <v>0</v>
      </c>
      <c r="AX58" s="118">
        <f>'VON - Vedeljší a ostatní ...'!J35</f>
        <v>0</v>
      </c>
      <c r="AY58" s="118">
        <f>'VON - Vedeljší a ostatní ...'!J36</f>
        <v>0</v>
      </c>
      <c r="AZ58" s="118">
        <f>'VON - Vedeljší a ostatní ...'!F33</f>
        <v>25911.599999999999</v>
      </c>
      <c r="BA58" s="118">
        <f>'VON - Vedeljší a ostatní ...'!F34</f>
        <v>0</v>
      </c>
      <c r="BB58" s="118">
        <f>'VON - Vedeljší a ostatní ...'!F35</f>
        <v>0</v>
      </c>
      <c r="BC58" s="118">
        <f>'VON - Vedeljší a ostatní ...'!F36</f>
        <v>0</v>
      </c>
      <c r="BD58" s="120">
        <f>'VON - Vedeljší a ostatní ...'!F37</f>
        <v>0</v>
      </c>
      <c r="BE58" s="7"/>
      <c r="BT58" s="116" t="s">
        <v>74</v>
      </c>
      <c r="BV58" s="116" t="s">
        <v>68</v>
      </c>
      <c r="BW58" s="116" t="s">
        <v>85</v>
      </c>
      <c r="BX58" s="116" t="s">
        <v>5</v>
      </c>
      <c r="CL58" s="116" t="s">
        <v>17</v>
      </c>
      <c r="CM58" s="116" t="s">
        <v>76</v>
      </c>
    </row>
    <row r="59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="2" customFormat="1" ht="6.96" customHeight="1">
      <c r="A60" s="3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38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sheet="1" formatColumns="0" formatRows="0" objects="1" scenarios="1" spinCount="100000" saltValue="2JCE8u4d20BSuKc7UkStM66xgeo6mpl4l89DFrKoabcMeEuIo+abnMHSxYdEbd7Bz78pOJuqqEHEIJgfcfBiWA==" hashValue="h0eQE03Xpggk4rdLpXOq8BYk33fcOjTUapY1gygA40IVCziMSHWVoPtugh0E8KT+42Nx8p0Bi57UaYn5T2fl3Q==" algorithmName="SHA-512" password="CC35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IP1 - Interakční prvek IP1'!C2" display="/"/>
    <hyperlink ref="A56" location="'IP2 - Interakční prvek IP2'!C2" display="/"/>
    <hyperlink ref="A57" location="'NP - Následná péče'!C2" display="/"/>
    <hyperlink ref="A58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76</v>
      </c>
    </row>
    <row r="4" s="1" customFormat="1" ht="24.96" customHeight="1">
      <c r="B4" s="20"/>
      <c r="D4" s="123" t="s">
        <v>86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IP 1, IP 2, NP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87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88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28. 1. 2021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30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32</v>
      </c>
      <c r="E30" s="32"/>
      <c r="F30" s="32"/>
      <c r="G30" s="32"/>
      <c r="H30" s="32"/>
      <c r="I30" s="32"/>
      <c r="J30" s="137">
        <f>ROUND(J82, 2)</f>
        <v>10908.040000000001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34</v>
      </c>
      <c r="G32" s="32"/>
      <c r="H32" s="32"/>
      <c r="I32" s="138" t="s">
        <v>33</v>
      </c>
      <c r="J32" s="138" t="s">
        <v>35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36</v>
      </c>
      <c r="E33" s="125" t="s">
        <v>37</v>
      </c>
      <c r="F33" s="140">
        <f>ROUND((SUM(BE82:BE123)),  2)</f>
        <v>10908.040000000001</v>
      </c>
      <c r="G33" s="32"/>
      <c r="H33" s="32"/>
      <c r="I33" s="141">
        <v>0.20999999999999999</v>
      </c>
      <c r="J33" s="140">
        <f>ROUND(((SUM(BE82:BE123))*I33),  2)</f>
        <v>2290.6900000000001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38</v>
      </c>
      <c r="F34" s="140">
        <f>ROUND((SUM(BF82:BF123)),  2)</f>
        <v>0</v>
      </c>
      <c r="G34" s="32"/>
      <c r="H34" s="32"/>
      <c r="I34" s="141">
        <v>0.14999999999999999</v>
      </c>
      <c r="J34" s="140">
        <f>ROUND(((SUM(BF82:BF123))*I34),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39</v>
      </c>
      <c r="F35" s="140">
        <f>ROUND((SUM(BG82:BG123)),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40</v>
      </c>
      <c r="F36" s="140">
        <f>ROUND((SUM(BH82:BH123)),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41</v>
      </c>
      <c r="F37" s="140">
        <f>ROUND((SUM(BI82:BI123)),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42</v>
      </c>
      <c r="E39" s="144"/>
      <c r="F39" s="144"/>
      <c r="G39" s="145" t="s">
        <v>43</v>
      </c>
      <c r="H39" s="146" t="s">
        <v>44</v>
      </c>
      <c r="I39" s="144"/>
      <c r="J39" s="147">
        <f>SUM(J30:J37)</f>
        <v>13198.730000000001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89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IP 1, IP 2, NP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87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IP1 - Interakční prvek IP1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28. 1. 2021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90</v>
      </c>
      <c r="D57" s="155"/>
      <c r="E57" s="155"/>
      <c r="F57" s="155"/>
      <c r="G57" s="155"/>
      <c r="H57" s="155"/>
      <c r="I57" s="155"/>
      <c r="J57" s="156" t="s">
        <v>91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64</v>
      </c>
      <c r="D59" s="34"/>
      <c r="E59" s="34"/>
      <c r="F59" s="34"/>
      <c r="G59" s="34"/>
      <c r="H59" s="34"/>
      <c r="I59" s="34"/>
      <c r="J59" s="95">
        <f>J82</f>
        <v>10908.040000000001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="9" customFormat="1" ht="24.96" customHeight="1">
      <c r="A60" s="9"/>
      <c r="B60" s="158"/>
      <c r="C60" s="159"/>
      <c r="D60" s="160" t="s">
        <v>93</v>
      </c>
      <c r="E60" s="161"/>
      <c r="F60" s="161"/>
      <c r="G60" s="161"/>
      <c r="H60" s="161"/>
      <c r="I60" s="161"/>
      <c r="J60" s="162">
        <f>J83</f>
        <v>10908.040000000001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94</v>
      </c>
      <c r="E61" s="167"/>
      <c r="F61" s="167"/>
      <c r="G61" s="167"/>
      <c r="H61" s="167"/>
      <c r="I61" s="167"/>
      <c r="J61" s="168">
        <f>J84</f>
        <v>10750.620000000001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95</v>
      </c>
      <c r="E62" s="167"/>
      <c r="F62" s="167"/>
      <c r="G62" s="167"/>
      <c r="H62" s="167"/>
      <c r="I62" s="167"/>
      <c r="J62" s="168">
        <f>J121</f>
        <v>157.41999999999999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2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="2" customFormat="1" ht="6.96" customHeight="1">
      <c r="A64" s="3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12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="2" customFormat="1" ht="6.96" customHeight="1">
      <c r="A68" s="32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2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24.96" customHeight="1">
      <c r="A69" s="32"/>
      <c r="B69" s="33"/>
      <c r="C69" s="23" t="s">
        <v>96</v>
      </c>
      <c r="D69" s="34"/>
      <c r="E69" s="34"/>
      <c r="F69" s="34"/>
      <c r="G69" s="34"/>
      <c r="H69" s="34"/>
      <c r="I69" s="34"/>
      <c r="J69" s="34"/>
      <c r="K69" s="34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6.96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2" customHeight="1">
      <c r="A71" s="32"/>
      <c r="B71" s="33"/>
      <c r="C71" s="29" t="s">
        <v>14</v>
      </c>
      <c r="D71" s="34"/>
      <c r="E71" s="34"/>
      <c r="F71" s="34"/>
      <c r="G71" s="34"/>
      <c r="H71" s="34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6.5" customHeight="1">
      <c r="A72" s="32"/>
      <c r="B72" s="33"/>
      <c r="C72" s="34"/>
      <c r="D72" s="34"/>
      <c r="E72" s="153" t="str">
        <f>E7</f>
        <v>IP 1, IP 2, NP a VON</v>
      </c>
      <c r="F72" s="29"/>
      <c r="G72" s="29"/>
      <c r="H72" s="29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9" t="s">
        <v>87</v>
      </c>
      <c r="D73" s="34"/>
      <c r="E73" s="34"/>
      <c r="F73" s="34"/>
      <c r="G73" s="34"/>
      <c r="H73" s="34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6.5" customHeight="1">
      <c r="A74" s="32"/>
      <c r="B74" s="33"/>
      <c r="C74" s="34"/>
      <c r="D74" s="34"/>
      <c r="E74" s="62" t="str">
        <f>E9</f>
        <v>IP1 - Interakční prvek IP1</v>
      </c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6.96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2" customHeight="1">
      <c r="A76" s="32"/>
      <c r="B76" s="33"/>
      <c r="C76" s="29" t="s">
        <v>19</v>
      </c>
      <c r="D76" s="34"/>
      <c r="E76" s="34"/>
      <c r="F76" s="26" t="str">
        <f>F12</f>
        <v xml:space="preserve"> </v>
      </c>
      <c r="G76" s="34"/>
      <c r="H76" s="34"/>
      <c r="I76" s="29" t="s">
        <v>21</v>
      </c>
      <c r="J76" s="65" t="str">
        <f>IF(J12="","",J12)</f>
        <v>28. 1. 2021</v>
      </c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6.96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5.15" customHeight="1">
      <c r="A78" s="32"/>
      <c r="B78" s="33"/>
      <c r="C78" s="29" t="s">
        <v>23</v>
      </c>
      <c r="D78" s="34"/>
      <c r="E78" s="34"/>
      <c r="F78" s="26" t="str">
        <f>E15</f>
        <v xml:space="preserve"> </v>
      </c>
      <c r="G78" s="34"/>
      <c r="H78" s="34"/>
      <c r="I78" s="29" t="s">
        <v>27</v>
      </c>
      <c r="J78" s="30" t="str">
        <f>E21</f>
        <v xml:space="preserve"> </v>
      </c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15" customHeight="1">
      <c r="A79" s="32"/>
      <c r="B79" s="33"/>
      <c r="C79" s="29" t="s">
        <v>26</v>
      </c>
      <c r="D79" s="34"/>
      <c r="E79" s="34"/>
      <c r="F79" s="26" t="str">
        <f>IF(E18="","",E18)</f>
        <v xml:space="preserve"> </v>
      </c>
      <c r="G79" s="34"/>
      <c r="H79" s="34"/>
      <c r="I79" s="29" t="s">
        <v>28</v>
      </c>
      <c r="J79" s="30" t="str">
        <f>E24</f>
        <v xml:space="preserve"> </v>
      </c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0.32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2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11" customFormat="1" ht="29.28" customHeight="1">
      <c r="A81" s="170"/>
      <c r="B81" s="171"/>
      <c r="C81" s="172" t="s">
        <v>97</v>
      </c>
      <c r="D81" s="173" t="s">
        <v>51</v>
      </c>
      <c r="E81" s="173" t="s">
        <v>47</v>
      </c>
      <c r="F81" s="173" t="s">
        <v>48</v>
      </c>
      <c r="G81" s="173" t="s">
        <v>98</v>
      </c>
      <c r="H81" s="173" t="s">
        <v>99</v>
      </c>
      <c r="I81" s="173" t="s">
        <v>100</v>
      </c>
      <c r="J81" s="173" t="s">
        <v>91</v>
      </c>
      <c r="K81" s="174" t="s">
        <v>101</v>
      </c>
      <c r="L81" s="175"/>
      <c r="M81" s="85" t="s">
        <v>17</v>
      </c>
      <c r="N81" s="86" t="s">
        <v>36</v>
      </c>
      <c r="O81" s="86" t="s">
        <v>102</v>
      </c>
      <c r="P81" s="86" t="s">
        <v>103</v>
      </c>
      <c r="Q81" s="86" t="s">
        <v>104</v>
      </c>
      <c r="R81" s="86" t="s">
        <v>105</v>
      </c>
      <c r="S81" s="86" t="s">
        <v>106</v>
      </c>
      <c r="T81" s="86" t="s">
        <v>107</v>
      </c>
      <c r="U81" s="87" t="s">
        <v>108</v>
      </c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2"/>
      <c r="B82" s="33"/>
      <c r="C82" s="92" t="s">
        <v>109</v>
      </c>
      <c r="D82" s="34"/>
      <c r="E82" s="34"/>
      <c r="F82" s="34"/>
      <c r="G82" s="34"/>
      <c r="H82" s="34"/>
      <c r="I82" s="34"/>
      <c r="J82" s="176">
        <f>BK82</f>
        <v>10908.040000000001</v>
      </c>
      <c r="K82" s="34"/>
      <c r="L82" s="38"/>
      <c r="M82" s="88"/>
      <c r="N82" s="177"/>
      <c r="O82" s="89"/>
      <c r="P82" s="178">
        <f>P83</f>
        <v>0</v>
      </c>
      <c r="Q82" s="89"/>
      <c r="R82" s="178">
        <f>R83</f>
        <v>0</v>
      </c>
      <c r="S82" s="89"/>
      <c r="T82" s="178">
        <f>T83</f>
        <v>0</v>
      </c>
      <c r="U82" s="90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65</v>
      </c>
      <c r="AU82" s="17" t="s">
        <v>92</v>
      </c>
      <c r="BK82" s="179">
        <f>BK83</f>
        <v>10908.040000000001</v>
      </c>
    </row>
    <row r="83" s="12" customFormat="1" ht="25.92" customHeight="1">
      <c r="A83" s="12"/>
      <c r="B83" s="180"/>
      <c r="C83" s="181"/>
      <c r="D83" s="182" t="s">
        <v>65</v>
      </c>
      <c r="E83" s="183" t="s">
        <v>110</v>
      </c>
      <c r="F83" s="183" t="s">
        <v>111</v>
      </c>
      <c r="G83" s="181"/>
      <c r="H83" s="181"/>
      <c r="I83" s="181"/>
      <c r="J83" s="184">
        <f>BK83</f>
        <v>10908.040000000001</v>
      </c>
      <c r="K83" s="181"/>
      <c r="L83" s="185"/>
      <c r="M83" s="186"/>
      <c r="N83" s="187"/>
      <c r="O83" s="187"/>
      <c r="P83" s="188">
        <f>P84+P121</f>
        <v>0</v>
      </c>
      <c r="Q83" s="187"/>
      <c r="R83" s="188">
        <f>R84+R121</f>
        <v>0</v>
      </c>
      <c r="S83" s="187"/>
      <c r="T83" s="188">
        <f>T84+T121</f>
        <v>0</v>
      </c>
      <c r="U83" s="18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0" t="s">
        <v>74</v>
      </c>
      <c r="AT83" s="191" t="s">
        <v>65</v>
      </c>
      <c r="AU83" s="191" t="s">
        <v>66</v>
      </c>
      <c r="AY83" s="190" t="s">
        <v>112</v>
      </c>
      <c r="BK83" s="192">
        <f>BK84+BK121</f>
        <v>10908.040000000001</v>
      </c>
    </row>
    <row r="84" s="12" customFormat="1" ht="22.8" customHeight="1">
      <c r="A84" s="12"/>
      <c r="B84" s="180"/>
      <c r="C84" s="181"/>
      <c r="D84" s="182" t="s">
        <v>65</v>
      </c>
      <c r="E84" s="193" t="s">
        <v>74</v>
      </c>
      <c r="F84" s="193" t="s">
        <v>113</v>
      </c>
      <c r="G84" s="181"/>
      <c r="H84" s="181"/>
      <c r="I84" s="181"/>
      <c r="J84" s="194">
        <f>BK84</f>
        <v>10750.620000000001</v>
      </c>
      <c r="K84" s="181"/>
      <c r="L84" s="185"/>
      <c r="M84" s="186"/>
      <c r="N84" s="187"/>
      <c r="O84" s="187"/>
      <c r="P84" s="188">
        <f>SUM(P85:P120)</f>
        <v>0</v>
      </c>
      <c r="Q84" s="187"/>
      <c r="R84" s="188">
        <f>SUM(R85:R120)</f>
        <v>0</v>
      </c>
      <c r="S84" s="187"/>
      <c r="T84" s="188">
        <f>SUM(T85:T120)</f>
        <v>0</v>
      </c>
      <c r="U84" s="189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0" t="s">
        <v>74</v>
      </c>
      <c r="AT84" s="191" t="s">
        <v>65</v>
      </c>
      <c r="AU84" s="191" t="s">
        <v>74</v>
      </c>
      <c r="AY84" s="190" t="s">
        <v>112</v>
      </c>
      <c r="BK84" s="192">
        <f>SUM(BK85:BK120)</f>
        <v>10750.620000000001</v>
      </c>
    </row>
    <row r="85" s="2" customFormat="1" ht="16.5" customHeight="1">
      <c r="A85" s="32"/>
      <c r="B85" s="33"/>
      <c r="C85" s="195" t="s">
        <v>74</v>
      </c>
      <c r="D85" s="195" t="s">
        <v>114</v>
      </c>
      <c r="E85" s="196" t="s">
        <v>115</v>
      </c>
      <c r="F85" s="197" t="s">
        <v>116</v>
      </c>
      <c r="G85" s="198" t="s">
        <v>117</v>
      </c>
      <c r="H85" s="199">
        <v>1</v>
      </c>
      <c r="I85" s="200">
        <v>119</v>
      </c>
      <c r="J85" s="200">
        <f>ROUND(I85*H85,2)</f>
        <v>119</v>
      </c>
      <c r="K85" s="197" t="s">
        <v>118</v>
      </c>
      <c r="L85" s="38"/>
      <c r="M85" s="201" t="s">
        <v>17</v>
      </c>
      <c r="N85" s="202" t="s">
        <v>37</v>
      </c>
      <c r="O85" s="203">
        <v>0</v>
      </c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3">
        <f>S85*H85</f>
        <v>0</v>
      </c>
      <c r="U85" s="204" t="s">
        <v>17</v>
      </c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205" t="s">
        <v>119</v>
      </c>
      <c r="AT85" s="205" t="s">
        <v>114</v>
      </c>
      <c r="AU85" s="205" t="s">
        <v>76</v>
      </c>
      <c r="AY85" s="17" t="s">
        <v>112</v>
      </c>
      <c r="BE85" s="206">
        <f>IF(N85="základní",J85,0)</f>
        <v>119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7" t="s">
        <v>74</v>
      </c>
      <c r="BK85" s="206">
        <f>ROUND(I85*H85,2)</f>
        <v>119</v>
      </c>
      <c r="BL85" s="17" t="s">
        <v>119</v>
      </c>
      <c r="BM85" s="205" t="s">
        <v>76</v>
      </c>
    </row>
    <row r="86" s="2" customFormat="1">
      <c r="A86" s="32"/>
      <c r="B86" s="33"/>
      <c r="C86" s="34"/>
      <c r="D86" s="207" t="s">
        <v>120</v>
      </c>
      <c r="E86" s="34"/>
      <c r="F86" s="208" t="s">
        <v>121</v>
      </c>
      <c r="G86" s="34"/>
      <c r="H86" s="34"/>
      <c r="I86" s="34"/>
      <c r="J86" s="34"/>
      <c r="K86" s="34"/>
      <c r="L86" s="38"/>
      <c r="M86" s="209"/>
      <c r="N86" s="210"/>
      <c r="O86" s="77"/>
      <c r="P86" s="77"/>
      <c r="Q86" s="77"/>
      <c r="R86" s="77"/>
      <c r="S86" s="77"/>
      <c r="T86" s="77"/>
      <c r="U86" s="78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120</v>
      </c>
      <c r="AU86" s="17" t="s">
        <v>76</v>
      </c>
    </row>
    <row r="87" s="2" customFormat="1" ht="21.75" customHeight="1">
      <c r="A87" s="32"/>
      <c r="B87" s="33"/>
      <c r="C87" s="195" t="s">
        <v>76</v>
      </c>
      <c r="D87" s="195" t="s">
        <v>114</v>
      </c>
      <c r="E87" s="196" t="s">
        <v>122</v>
      </c>
      <c r="F87" s="197" t="s">
        <v>123</v>
      </c>
      <c r="G87" s="198" t="s">
        <v>124</v>
      </c>
      <c r="H87" s="199">
        <v>40</v>
      </c>
      <c r="I87" s="200">
        <v>30.5</v>
      </c>
      <c r="J87" s="200">
        <f>ROUND(I87*H87,2)</f>
        <v>1220</v>
      </c>
      <c r="K87" s="197" t="s">
        <v>118</v>
      </c>
      <c r="L87" s="38"/>
      <c r="M87" s="201" t="s">
        <v>17</v>
      </c>
      <c r="N87" s="202" t="s">
        <v>37</v>
      </c>
      <c r="O87" s="203">
        <v>0</v>
      </c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3">
        <f>S87*H87</f>
        <v>0</v>
      </c>
      <c r="U87" s="204" t="s">
        <v>17</v>
      </c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205" t="s">
        <v>119</v>
      </c>
      <c r="AT87" s="205" t="s">
        <v>114</v>
      </c>
      <c r="AU87" s="205" t="s">
        <v>76</v>
      </c>
      <c r="AY87" s="17" t="s">
        <v>112</v>
      </c>
      <c r="BE87" s="206">
        <f>IF(N87="základní",J87,0)</f>
        <v>1220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7" t="s">
        <v>74</v>
      </c>
      <c r="BK87" s="206">
        <f>ROUND(I87*H87,2)</f>
        <v>1220</v>
      </c>
      <c r="BL87" s="17" t="s">
        <v>119</v>
      </c>
      <c r="BM87" s="205" t="s">
        <v>119</v>
      </c>
    </row>
    <row r="88" s="2" customFormat="1">
      <c r="A88" s="32"/>
      <c r="B88" s="33"/>
      <c r="C88" s="34"/>
      <c r="D88" s="207" t="s">
        <v>120</v>
      </c>
      <c r="E88" s="34"/>
      <c r="F88" s="208" t="s">
        <v>125</v>
      </c>
      <c r="G88" s="34"/>
      <c r="H88" s="34"/>
      <c r="I88" s="34"/>
      <c r="J88" s="34"/>
      <c r="K88" s="34"/>
      <c r="L88" s="38"/>
      <c r="M88" s="209"/>
      <c r="N88" s="210"/>
      <c r="O88" s="77"/>
      <c r="P88" s="77"/>
      <c r="Q88" s="77"/>
      <c r="R88" s="77"/>
      <c r="S88" s="77"/>
      <c r="T88" s="77"/>
      <c r="U88" s="78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120</v>
      </c>
      <c r="AU88" s="17" t="s">
        <v>76</v>
      </c>
    </row>
    <row r="89" s="2" customFormat="1" ht="16.5" customHeight="1">
      <c r="A89" s="32"/>
      <c r="B89" s="33"/>
      <c r="C89" s="195" t="s">
        <v>126</v>
      </c>
      <c r="D89" s="195" t="s">
        <v>114</v>
      </c>
      <c r="E89" s="196" t="s">
        <v>127</v>
      </c>
      <c r="F89" s="197" t="s">
        <v>128</v>
      </c>
      <c r="G89" s="198" t="s">
        <v>124</v>
      </c>
      <c r="H89" s="199">
        <v>40</v>
      </c>
      <c r="I89" s="200">
        <v>50.700000000000003</v>
      </c>
      <c r="J89" s="200">
        <f>ROUND(I89*H89,2)</f>
        <v>2028</v>
      </c>
      <c r="K89" s="197" t="s">
        <v>118</v>
      </c>
      <c r="L89" s="38"/>
      <c r="M89" s="201" t="s">
        <v>17</v>
      </c>
      <c r="N89" s="202" t="s">
        <v>37</v>
      </c>
      <c r="O89" s="203">
        <v>0</v>
      </c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3">
        <f>S89*H89</f>
        <v>0</v>
      </c>
      <c r="U89" s="204" t="s">
        <v>17</v>
      </c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205" t="s">
        <v>119</v>
      </c>
      <c r="AT89" s="205" t="s">
        <v>114</v>
      </c>
      <c r="AU89" s="205" t="s">
        <v>76</v>
      </c>
      <c r="AY89" s="17" t="s">
        <v>112</v>
      </c>
      <c r="BE89" s="206">
        <f>IF(N89="základní",J89,0)</f>
        <v>2028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7" t="s">
        <v>74</v>
      </c>
      <c r="BK89" s="206">
        <f>ROUND(I89*H89,2)</f>
        <v>2028</v>
      </c>
      <c r="BL89" s="17" t="s">
        <v>119</v>
      </c>
      <c r="BM89" s="205" t="s">
        <v>129</v>
      </c>
    </row>
    <row r="90" s="2" customFormat="1">
      <c r="A90" s="32"/>
      <c r="B90" s="33"/>
      <c r="C90" s="34"/>
      <c r="D90" s="207" t="s">
        <v>120</v>
      </c>
      <c r="E90" s="34"/>
      <c r="F90" s="208" t="s">
        <v>130</v>
      </c>
      <c r="G90" s="34"/>
      <c r="H90" s="34"/>
      <c r="I90" s="34"/>
      <c r="J90" s="34"/>
      <c r="K90" s="34"/>
      <c r="L90" s="38"/>
      <c r="M90" s="209"/>
      <c r="N90" s="210"/>
      <c r="O90" s="77"/>
      <c r="P90" s="77"/>
      <c r="Q90" s="77"/>
      <c r="R90" s="77"/>
      <c r="S90" s="77"/>
      <c r="T90" s="77"/>
      <c r="U90" s="78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120</v>
      </c>
      <c r="AU90" s="17" t="s">
        <v>76</v>
      </c>
    </row>
    <row r="91" s="2" customFormat="1" ht="16.5" customHeight="1">
      <c r="A91" s="32"/>
      <c r="B91" s="33"/>
      <c r="C91" s="211" t="s">
        <v>119</v>
      </c>
      <c r="D91" s="211" t="s">
        <v>131</v>
      </c>
      <c r="E91" s="212" t="s">
        <v>132</v>
      </c>
      <c r="F91" s="213" t="s">
        <v>133</v>
      </c>
      <c r="G91" s="214" t="s">
        <v>124</v>
      </c>
      <c r="H91" s="215">
        <v>14.4</v>
      </c>
      <c r="I91" s="216">
        <v>180.91999999999999</v>
      </c>
      <c r="J91" s="216">
        <f>ROUND(I91*H91,2)</f>
        <v>2605.25</v>
      </c>
      <c r="K91" s="213" t="s">
        <v>17</v>
      </c>
      <c r="L91" s="217"/>
      <c r="M91" s="218" t="s">
        <v>17</v>
      </c>
      <c r="N91" s="219" t="s">
        <v>37</v>
      </c>
      <c r="O91" s="203">
        <v>0</v>
      </c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3">
        <f>S91*H91</f>
        <v>0</v>
      </c>
      <c r="U91" s="204" t="s">
        <v>17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05" t="s">
        <v>134</v>
      </c>
      <c r="AT91" s="205" t="s">
        <v>131</v>
      </c>
      <c r="AU91" s="205" t="s">
        <v>76</v>
      </c>
      <c r="AY91" s="17" t="s">
        <v>112</v>
      </c>
      <c r="BE91" s="206">
        <f>IF(N91="základní",J91,0)</f>
        <v>2605.25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7" t="s">
        <v>74</v>
      </c>
      <c r="BK91" s="206">
        <f>ROUND(I91*H91,2)</f>
        <v>2605.25</v>
      </c>
      <c r="BL91" s="17" t="s">
        <v>119</v>
      </c>
      <c r="BM91" s="205" t="s">
        <v>134</v>
      </c>
    </row>
    <row r="92" s="2" customFormat="1">
      <c r="A92" s="32"/>
      <c r="B92" s="33"/>
      <c r="C92" s="34"/>
      <c r="D92" s="207" t="s">
        <v>120</v>
      </c>
      <c r="E92" s="34"/>
      <c r="F92" s="208" t="s">
        <v>133</v>
      </c>
      <c r="G92" s="34"/>
      <c r="H92" s="34"/>
      <c r="I92" s="34"/>
      <c r="J92" s="34"/>
      <c r="K92" s="34"/>
      <c r="L92" s="38"/>
      <c r="M92" s="209"/>
      <c r="N92" s="210"/>
      <c r="O92" s="77"/>
      <c r="P92" s="77"/>
      <c r="Q92" s="77"/>
      <c r="R92" s="77"/>
      <c r="S92" s="77"/>
      <c r="T92" s="77"/>
      <c r="U92" s="78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120</v>
      </c>
      <c r="AU92" s="17" t="s">
        <v>76</v>
      </c>
    </row>
    <row r="93" s="2" customFormat="1" ht="16.5" customHeight="1">
      <c r="A93" s="32"/>
      <c r="B93" s="33"/>
      <c r="C93" s="211" t="s">
        <v>135</v>
      </c>
      <c r="D93" s="211" t="s">
        <v>131</v>
      </c>
      <c r="E93" s="212" t="s">
        <v>136</v>
      </c>
      <c r="F93" s="213" t="s">
        <v>137</v>
      </c>
      <c r="G93" s="214" t="s">
        <v>124</v>
      </c>
      <c r="H93" s="215">
        <v>12.800000000000001</v>
      </c>
      <c r="I93" s="216">
        <v>155.77000000000001</v>
      </c>
      <c r="J93" s="216">
        <f>ROUND(I93*H93,2)</f>
        <v>1993.8599999999999</v>
      </c>
      <c r="K93" s="213" t="s">
        <v>17</v>
      </c>
      <c r="L93" s="217"/>
      <c r="M93" s="218" t="s">
        <v>17</v>
      </c>
      <c r="N93" s="219" t="s">
        <v>37</v>
      </c>
      <c r="O93" s="203">
        <v>0</v>
      </c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3">
        <f>S93*H93</f>
        <v>0</v>
      </c>
      <c r="U93" s="204" t="s">
        <v>17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205" t="s">
        <v>134</v>
      </c>
      <c r="AT93" s="205" t="s">
        <v>131</v>
      </c>
      <c r="AU93" s="205" t="s">
        <v>76</v>
      </c>
      <c r="AY93" s="17" t="s">
        <v>112</v>
      </c>
      <c r="BE93" s="206">
        <f>IF(N93="základní",J93,0)</f>
        <v>1993.8599999999999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7" t="s">
        <v>74</v>
      </c>
      <c r="BK93" s="206">
        <f>ROUND(I93*H93,2)</f>
        <v>1993.8599999999999</v>
      </c>
      <c r="BL93" s="17" t="s">
        <v>119</v>
      </c>
      <c r="BM93" s="205" t="s">
        <v>138</v>
      </c>
    </row>
    <row r="94" s="2" customFormat="1">
      <c r="A94" s="32"/>
      <c r="B94" s="33"/>
      <c r="C94" s="34"/>
      <c r="D94" s="207" t="s">
        <v>120</v>
      </c>
      <c r="E94" s="34"/>
      <c r="F94" s="208" t="s">
        <v>137</v>
      </c>
      <c r="G94" s="34"/>
      <c r="H94" s="34"/>
      <c r="I94" s="34"/>
      <c r="J94" s="34"/>
      <c r="K94" s="34"/>
      <c r="L94" s="38"/>
      <c r="M94" s="209"/>
      <c r="N94" s="210"/>
      <c r="O94" s="77"/>
      <c r="P94" s="77"/>
      <c r="Q94" s="77"/>
      <c r="R94" s="77"/>
      <c r="S94" s="77"/>
      <c r="T94" s="77"/>
      <c r="U94" s="78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120</v>
      </c>
      <c r="AU94" s="17" t="s">
        <v>76</v>
      </c>
    </row>
    <row r="95" s="2" customFormat="1" ht="16.5" customHeight="1">
      <c r="A95" s="32"/>
      <c r="B95" s="33"/>
      <c r="C95" s="211" t="s">
        <v>129</v>
      </c>
      <c r="D95" s="211" t="s">
        <v>131</v>
      </c>
      <c r="E95" s="212" t="s">
        <v>139</v>
      </c>
      <c r="F95" s="213" t="s">
        <v>140</v>
      </c>
      <c r="G95" s="214" t="s">
        <v>124</v>
      </c>
      <c r="H95" s="215">
        <v>12.800000000000001</v>
      </c>
      <c r="I95" s="216">
        <v>158.31</v>
      </c>
      <c r="J95" s="216">
        <f>ROUND(I95*H95,2)</f>
        <v>2026.3699999999999</v>
      </c>
      <c r="K95" s="213" t="s">
        <v>17</v>
      </c>
      <c r="L95" s="217"/>
      <c r="M95" s="218" t="s">
        <v>17</v>
      </c>
      <c r="N95" s="219" t="s">
        <v>37</v>
      </c>
      <c r="O95" s="203">
        <v>0</v>
      </c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3">
        <f>S95*H95</f>
        <v>0</v>
      </c>
      <c r="U95" s="204" t="s">
        <v>17</v>
      </c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05" t="s">
        <v>134</v>
      </c>
      <c r="AT95" s="205" t="s">
        <v>131</v>
      </c>
      <c r="AU95" s="205" t="s">
        <v>76</v>
      </c>
      <c r="AY95" s="17" t="s">
        <v>112</v>
      </c>
      <c r="BE95" s="206">
        <f>IF(N95="základní",J95,0)</f>
        <v>2026.3699999999999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7" t="s">
        <v>74</v>
      </c>
      <c r="BK95" s="206">
        <f>ROUND(I95*H95,2)</f>
        <v>2026.3699999999999</v>
      </c>
      <c r="BL95" s="17" t="s">
        <v>119</v>
      </c>
      <c r="BM95" s="205" t="s">
        <v>141</v>
      </c>
    </row>
    <row r="96" s="2" customFormat="1">
      <c r="A96" s="32"/>
      <c r="B96" s="33"/>
      <c r="C96" s="34"/>
      <c r="D96" s="207" t="s">
        <v>120</v>
      </c>
      <c r="E96" s="34"/>
      <c r="F96" s="208" t="s">
        <v>140</v>
      </c>
      <c r="G96" s="34"/>
      <c r="H96" s="34"/>
      <c r="I96" s="34"/>
      <c r="J96" s="34"/>
      <c r="K96" s="34"/>
      <c r="L96" s="38"/>
      <c r="M96" s="209"/>
      <c r="N96" s="210"/>
      <c r="O96" s="77"/>
      <c r="P96" s="77"/>
      <c r="Q96" s="77"/>
      <c r="R96" s="77"/>
      <c r="S96" s="77"/>
      <c r="T96" s="77"/>
      <c r="U96" s="78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120</v>
      </c>
      <c r="AU96" s="17" t="s">
        <v>76</v>
      </c>
    </row>
    <row r="97" s="2" customFormat="1" ht="16.5" customHeight="1">
      <c r="A97" s="32"/>
      <c r="B97" s="33"/>
      <c r="C97" s="195" t="s">
        <v>142</v>
      </c>
      <c r="D97" s="195" t="s">
        <v>114</v>
      </c>
      <c r="E97" s="196" t="s">
        <v>143</v>
      </c>
      <c r="F97" s="197" t="s">
        <v>144</v>
      </c>
      <c r="G97" s="198" t="s">
        <v>124</v>
      </c>
      <c r="H97" s="199">
        <v>40</v>
      </c>
      <c r="I97" s="200">
        <v>1.8500000000000001</v>
      </c>
      <c r="J97" s="200">
        <f>ROUND(I97*H97,2)</f>
        <v>74</v>
      </c>
      <c r="K97" s="197" t="s">
        <v>118</v>
      </c>
      <c r="L97" s="38"/>
      <c r="M97" s="201" t="s">
        <v>17</v>
      </c>
      <c r="N97" s="202" t="s">
        <v>37</v>
      </c>
      <c r="O97" s="203">
        <v>0</v>
      </c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3">
        <f>S97*H97</f>
        <v>0</v>
      </c>
      <c r="U97" s="204" t="s">
        <v>17</v>
      </c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205" t="s">
        <v>119</v>
      </c>
      <c r="AT97" s="205" t="s">
        <v>114</v>
      </c>
      <c r="AU97" s="205" t="s">
        <v>76</v>
      </c>
      <c r="AY97" s="17" t="s">
        <v>112</v>
      </c>
      <c r="BE97" s="206">
        <f>IF(N97="základní",J97,0)</f>
        <v>74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7" t="s">
        <v>74</v>
      </c>
      <c r="BK97" s="206">
        <f>ROUND(I97*H97,2)</f>
        <v>74</v>
      </c>
      <c r="BL97" s="17" t="s">
        <v>119</v>
      </c>
      <c r="BM97" s="205" t="s">
        <v>145</v>
      </c>
    </row>
    <row r="98" s="2" customFormat="1">
      <c r="A98" s="32"/>
      <c r="B98" s="33"/>
      <c r="C98" s="34"/>
      <c r="D98" s="207" t="s">
        <v>120</v>
      </c>
      <c r="E98" s="34"/>
      <c r="F98" s="208" t="s">
        <v>146</v>
      </c>
      <c r="G98" s="34"/>
      <c r="H98" s="34"/>
      <c r="I98" s="34"/>
      <c r="J98" s="34"/>
      <c r="K98" s="34"/>
      <c r="L98" s="38"/>
      <c r="M98" s="209"/>
      <c r="N98" s="210"/>
      <c r="O98" s="77"/>
      <c r="P98" s="77"/>
      <c r="Q98" s="77"/>
      <c r="R98" s="77"/>
      <c r="S98" s="77"/>
      <c r="T98" s="77"/>
      <c r="U98" s="78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120</v>
      </c>
      <c r="AU98" s="17" t="s">
        <v>76</v>
      </c>
    </row>
    <row r="99" s="13" customFormat="1">
      <c r="A99" s="13"/>
      <c r="B99" s="220"/>
      <c r="C99" s="221"/>
      <c r="D99" s="207" t="s">
        <v>147</v>
      </c>
      <c r="E99" s="222" t="s">
        <v>17</v>
      </c>
      <c r="F99" s="223" t="s">
        <v>148</v>
      </c>
      <c r="G99" s="221"/>
      <c r="H99" s="224">
        <v>40</v>
      </c>
      <c r="I99" s="221"/>
      <c r="J99" s="221"/>
      <c r="K99" s="221"/>
      <c r="L99" s="225"/>
      <c r="M99" s="226"/>
      <c r="N99" s="227"/>
      <c r="O99" s="227"/>
      <c r="P99" s="227"/>
      <c r="Q99" s="227"/>
      <c r="R99" s="227"/>
      <c r="S99" s="227"/>
      <c r="T99" s="227"/>
      <c r="U99" s="228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147</v>
      </c>
      <c r="AU99" s="229" t="s">
        <v>76</v>
      </c>
      <c r="AV99" s="13" t="s">
        <v>76</v>
      </c>
      <c r="AW99" s="13" t="s">
        <v>29</v>
      </c>
      <c r="AX99" s="13" t="s">
        <v>66</v>
      </c>
      <c r="AY99" s="229" t="s">
        <v>112</v>
      </c>
    </row>
    <row r="100" s="14" customFormat="1">
      <c r="A100" s="14"/>
      <c r="B100" s="230"/>
      <c r="C100" s="231"/>
      <c r="D100" s="207" t="s">
        <v>147</v>
      </c>
      <c r="E100" s="232" t="s">
        <v>17</v>
      </c>
      <c r="F100" s="233" t="s">
        <v>149</v>
      </c>
      <c r="G100" s="231"/>
      <c r="H100" s="234">
        <v>40</v>
      </c>
      <c r="I100" s="231"/>
      <c r="J100" s="231"/>
      <c r="K100" s="231"/>
      <c r="L100" s="235"/>
      <c r="M100" s="236"/>
      <c r="N100" s="237"/>
      <c r="O100" s="237"/>
      <c r="P100" s="237"/>
      <c r="Q100" s="237"/>
      <c r="R100" s="237"/>
      <c r="S100" s="237"/>
      <c r="T100" s="237"/>
      <c r="U100" s="238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147</v>
      </c>
      <c r="AU100" s="239" t="s">
        <v>76</v>
      </c>
      <c r="AV100" s="14" t="s">
        <v>119</v>
      </c>
      <c r="AW100" s="14" t="s">
        <v>29</v>
      </c>
      <c r="AX100" s="14" t="s">
        <v>74</v>
      </c>
      <c r="AY100" s="239" t="s">
        <v>112</v>
      </c>
    </row>
    <row r="101" s="2" customFormat="1" ht="16.5" customHeight="1">
      <c r="A101" s="32"/>
      <c r="B101" s="33"/>
      <c r="C101" s="211" t="s">
        <v>134</v>
      </c>
      <c r="D101" s="211" t="s">
        <v>131</v>
      </c>
      <c r="E101" s="212" t="s">
        <v>150</v>
      </c>
      <c r="F101" s="213" t="s">
        <v>151</v>
      </c>
      <c r="G101" s="214" t="s">
        <v>152</v>
      </c>
      <c r="H101" s="215">
        <v>0.27100000000000002</v>
      </c>
      <c r="I101" s="216">
        <v>264</v>
      </c>
      <c r="J101" s="216">
        <f>ROUND(I101*H101,2)</f>
        <v>71.540000000000006</v>
      </c>
      <c r="K101" s="213" t="s">
        <v>17</v>
      </c>
      <c r="L101" s="217"/>
      <c r="M101" s="218" t="s">
        <v>17</v>
      </c>
      <c r="N101" s="219" t="s">
        <v>37</v>
      </c>
      <c r="O101" s="203">
        <v>0</v>
      </c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3">
        <f>S101*H101</f>
        <v>0</v>
      </c>
      <c r="U101" s="204" t="s">
        <v>17</v>
      </c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205" t="s">
        <v>134</v>
      </c>
      <c r="AT101" s="205" t="s">
        <v>131</v>
      </c>
      <c r="AU101" s="205" t="s">
        <v>76</v>
      </c>
      <c r="AY101" s="17" t="s">
        <v>112</v>
      </c>
      <c r="BE101" s="206">
        <f>IF(N101="základní",J101,0)</f>
        <v>71.540000000000006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7" t="s">
        <v>74</v>
      </c>
      <c r="BK101" s="206">
        <f>ROUND(I101*H101,2)</f>
        <v>71.540000000000006</v>
      </c>
      <c r="BL101" s="17" t="s">
        <v>119</v>
      </c>
      <c r="BM101" s="205" t="s">
        <v>153</v>
      </c>
    </row>
    <row r="102" s="2" customFormat="1">
      <c r="A102" s="32"/>
      <c r="B102" s="33"/>
      <c r="C102" s="34"/>
      <c r="D102" s="207" t="s">
        <v>120</v>
      </c>
      <c r="E102" s="34"/>
      <c r="F102" s="208" t="s">
        <v>151</v>
      </c>
      <c r="G102" s="34"/>
      <c r="H102" s="34"/>
      <c r="I102" s="34"/>
      <c r="J102" s="34"/>
      <c r="K102" s="34"/>
      <c r="L102" s="38"/>
      <c r="M102" s="209"/>
      <c r="N102" s="210"/>
      <c r="O102" s="77"/>
      <c r="P102" s="77"/>
      <c r="Q102" s="77"/>
      <c r="R102" s="77"/>
      <c r="S102" s="77"/>
      <c r="T102" s="77"/>
      <c r="U102" s="78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120</v>
      </c>
      <c r="AU102" s="17" t="s">
        <v>76</v>
      </c>
    </row>
    <row r="103" s="2" customFormat="1" ht="16.5" customHeight="1">
      <c r="A103" s="32"/>
      <c r="B103" s="33"/>
      <c r="C103" s="195" t="s">
        <v>154</v>
      </c>
      <c r="D103" s="195" t="s">
        <v>114</v>
      </c>
      <c r="E103" s="196" t="s">
        <v>155</v>
      </c>
      <c r="F103" s="197" t="s">
        <v>156</v>
      </c>
      <c r="G103" s="198" t="s">
        <v>157</v>
      </c>
      <c r="H103" s="199">
        <v>0.0030000000000000001</v>
      </c>
      <c r="I103" s="200">
        <v>29000</v>
      </c>
      <c r="J103" s="200">
        <f>ROUND(I103*H103,2)</f>
        <v>87</v>
      </c>
      <c r="K103" s="197" t="s">
        <v>118</v>
      </c>
      <c r="L103" s="38"/>
      <c r="M103" s="201" t="s">
        <v>17</v>
      </c>
      <c r="N103" s="202" t="s">
        <v>37</v>
      </c>
      <c r="O103" s="203">
        <v>0</v>
      </c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3">
        <f>S103*H103</f>
        <v>0</v>
      </c>
      <c r="U103" s="204" t="s">
        <v>17</v>
      </c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05" t="s">
        <v>119</v>
      </c>
      <c r="AT103" s="205" t="s">
        <v>114</v>
      </c>
      <c r="AU103" s="205" t="s">
        <v>76</v>
      </c>
      <c r="AY103" s="17" t="s">
        <v>112</v>
      </c>
      <c r="BE103" s="206">
        <f>IF(N103="základní",J103,0)</f>
        <v>87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7" t="s">
        <v>74</v>
      </c>
      <c r="BK103" s="206">
        <f>ROUND(I103*H103,2)</f>
        <v>87</v>
      </c>
      <c r="BL103" s="17" t="s">
        <v>119</v>
      </c>
      <c r="BM103" s="205" t="s">
        <v>158</v>
      </c>
    </row>
    <row r="104" s="2" customFormat="1">
      <c r="A104" s="32"/>
      <c r="B104" s="33"/>
      <c r="C104" s="34"/>
      <c r="D104" s="207" t="s">
        <v>120</v>
      </c>
      <c r="E104" s="34"/>
      <c r="F104" s="208" t="s">
        <v>159</v>
      </c>
      <c r="G104" s="34"/>
      <c r="H104" s="34"/>
      <c r="I104" s="34"/>
      <c r="J104" s="34"/>
      <c r="K104" s="34"/>
      <c r="L104" s="38"/>
      <c r="M104" s="209"/>
      <c r="N104" s="210"/>
      <c r="O104" s="77"/>
      <c r="P104" s="77"/>
      <c r="Q104" s="77"/>
      <c r="R104" s="77"/>
      <c r="S104" s="77"/>
      <c r="T104" s="77"/>
      <c r="U104" s="78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120</v>
      </c>
      <c r="AU104" s="17" t="s">
        <v>76</v>
      </c>
    </row>
    <row r="105" s="2" customFormat="1" ht="16.5" customHeight="1">
      <c r="A105" s="32"/>
      <c r="B105" s="33"/>
      <c r="C105" s="211" t="s">
        <v>138</v>
      </c>
      <c r="D105" s="211" t="s">
        <v>131</v>
      </c>
      <c r="E105" s="212" t="s">
        <v>160</v>
      </c>
      <c r="F105" s="213" t="s">
        <v>161</v>
      </c>
      <c r="G105" s="214" t="s">
        <v>152</v>
      </c>
      <c r="H105" s="215">
        <v>3</v>
      </c>
      <c r="I105" s="216">
        <v>88</v>
      </c>
      <c r="J105" s="216">
        <f>ROUND(I105*H105,2)</f>
        <v>264</v>
      </c>
      <c r="K105" s="213" t="s">
        <v>17</v>
      </c>
      <c r="L105" s="217"/>
      <c r="M105" s="218" t="s">
        <v>17</v>
      </c>
      <c r="N105" s="219" t="s">
        <v>37</v>
      </c>
      <c r="O105" s="203">
        <v>0</v>
      </c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3">
        <f>S105*H105</f>
        <v>0</v>
      </c>
      <c r="U105" s="204" t="s">
        <v>17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205" t="s">
        <v>134</v>
      </c>
      <c r="AT105" s="205" t="s">
        <v>131</v>
      </c>
      <c r="AU105" s="205" t="s">
        <v>76</v>
      </c>
      <c r="AY105" s="17" t="s">
        <v>112</v>
      </c>
      <c r="BE105" s="206">
        <f>IF(N105="základní",J105,0)</f>
        <v>264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7" t="s">
        <v>74</v>
      </c>
      <c r="BK105" s="206">
        <f>ROUND(I105*H105,2)</f>
        <v>264</v>
      </c>
      <c r="BL105" s="17" t="s">
        <v>119</v>
      </c>
      <c r="BM105" s="205" t="s">
        <v>162</v>
      </c>
    </row>
    <row r="106" s="2" customFormat="1">
      <c r="A106" s="32"/>
      <c r="B106" s="33"/>
      <c r="C106" s="34"/>
      <c r="D106" s="207" t="s">
        <v>120</v>
      </c>
      <c r="E106" s="34"/>
      <c r="F106" s="208" t="s">
        <v>161</v>
      </c>
      <c r="G106" s="34"/>
      <c r="H106" s="34"/>
      <c r="I106" s="34"/>
      <c r="J106" s="34"/>
      <c r="K106" s="34"/>
      <c r="L106" s="38"/>
      <c r="M106" s="209"/>
      <c r="N106" s="210"/>
      <c r="O106" s="77"/>
      <c r="P106" s="77"/>
      <c r="Q106" s="77"/>
      <c r="R106" s="77"/>
      <c r="S106" s="77"/>
      <c r="T106" s="77"/>
      <c r="U106" s="78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120</v>
      </c>
      <c r="AU106" s="17" t="s">
        <v>76</v>
      </c>
    </row>
    <row r="107" s="2" customFormat="1" ht="16.5" customHeight="1">
      <c r="A107" s="32"/>
      <c r="B107" s="33"/>
      <c r="C107" s="195" t="s">
        <v>163</v>
      </c>
      <c r="D107" s="195" t="s">
        <v>114</v>
      </c>
      <c r="E107" s="196" t="s">
        <v>164</v>
      </c>
      <c r="F107" s="197" t="s">
        <v>165</v>
      </c>
      <c r="G107" s="198" t="s">
        <v>117</v>
      </c>
      <c r="H107" s="199">
        <v>0.40000000000000002</v>
      </c>
      <c r="I107" s="200">
        <v>127</v>
      </c>
      <c r="J107" s="200">
        <f>ROUND(I107*H107,2)</f>
        <v>50.799999999999997</v>
      </c>
      <c r="K107" s="197" t="s">
        <v>118</v>
      </c>
      <c r="L107" s="38"/>
      <c r="M107" s="201" t="s">
        <v>17</v>
      </c>
      <c r="N107" s="202" t="s">
        <v>37</v>
      </c>
      <c r="O107" s="203">
        <v>0</v>
      </c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3">
        <f>S107*H107</f>
        <v>0</v>
      </c>
      <c r="U107" s="204" t="s">
        <v>17</v>
      </c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205" t="s">
        <v>119</v>
      </c>
      <c r="AT107" s="205" t="s">
        <v>114</v>
      </c>
      <c r="AU107" s="205" t="s">
        <v>76</v>
      </c>
      <c r="AY107" s="17" t="s">
        <v>112</v>
      </c>
      <c r="BE107" s="206">
        <f>IF(N107="základní",J107,0)</f>
        <v>50.799999999999997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7" t="s">
        <v>74</v>
      </c>
      <c r="BK107" s="206">
        <f>ROUND(I107*H107,2)</f>
        <v>50.799999999999997</v>
      </c>
      <c r="BL107" s="17" t="s">
        <v>119</v>
      </c>
      <c r="BM107" s="205" t="s">
        <v>166</v>
      </c>
    </row>
    <row r="108" s="2" customFormat="1">
      <c r="A108" s="32"/>
      <c r="B108" s="33"/>
      <c r="C108" s="34"/>
      <c r="D108" s="207" t="s">
        <v>120</v>
      </c>
      <c r="E108" s="34"/>
      <c r="F108" s="208" t="s">
        <v>167</v>
      </c>
      <c r="G108" s="34"/>
      <c r="H108" s="34"/>
      <c r="I108" s="34"/>
      <c r="J108" s="34"/>
      <c r="K108" s="34"/>
      <c r="L108" s="38"/>
      <c r="M108" s="209"/>
      <c r="N108" s="210"/>
      <c r="O108" s="77"/>
      <c r="P108" s="77"/>
      <c r="Q108" s="77"/>
      <c r="R108" s="77"/>
      <c r="S108" s="77"/>
      <c r="T108" s="77"/>
      <c r="U108" s="78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120</v>
      </c>
      <c r="AU108" s="17" t="s">
        <v>76</v>
      </c>
    </row>
    <row r="109" s="13" customFormat="1">
      <c r="A109" s="13"/>
      <c r="B109" s="220"/>
      <c r="C109" s="221"/>
      <c r="D109" s="207" t="s">
        <v>147</v>
      </c>
      <c r="E109" s="222" t="s">
        <v>17</v>
      </c>
      <c r="F109" s="223" t="s">
        <v>168</v>
      </c>
      <c r="G109" s="221"/>
      <c r="H109" s="224">
        <v>0.40000000000000002</v>
      </c>
      <c r="I109" s="221"/>
      <c r="J109" s="221"/>
      <c r="K109" s="221"/>
      <c r="L109" s="225"/>
      <c r="M109" s="226"/>
      <c r="N109" s="227"/>
      <c r="O109" s="227"/>
      <c r="P109" s="227"/>
      <c r="Q109" s="227"/>
      <c r="R109" s="227"/>
      <c r="S109" s="227"/>
      <c r="T109" s="227"/>
      <c r="U109" s="228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147</v>
      </c>
      <c r="AU109" s="229" t="s">
        <v>76</v>
      </c>
      <c r="AV109" s="13" t="s">
        <v>76</v>
      </c>
      <c r="AW109" s="13" t="s">
        <v>29</v>
      </c>
      <c r="AX109" s="13" t="s">
        <v>66</v>
      </c>
      <c r="AY109" s="229" t="s">
        <v>112</v>
      </c>
    </row>
    <row r="110" s="14" customFormat="1">
      <c r="A110" s="14"/>
      <c r="B110" s="230"/>
      <c r="C110" s="231"/>
      <c r="D110" s="207" t="s">
        <v>147</v>
      </c>
      <c r="E110" s="232" t="s">
        <v>17</v>
      </c>
      <c r="F110" s="233" t="s">
        <v>149</v>
      </c>
      <c r="G110" s="231"/>
      <c r="H110" s="234">
        <v>0.40000000000000002</v>
      </c>
      <c r="I110" s="231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7"/>
      <c r="U110" s="238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147</v>
      </c>
      <c r="AU110" s="239" t="s">
        <v>76</v>
      </c>
      <c r="AV110" s="14" t="s">
        <v>119</v>
      </c>
      <c r="AW110" s="14" t="s">
        <v>29</v>
      </c>
      <c r="AX110" s="14" t="s">
        <v>74</v>
      </c>
      <c r="AY110" s="239" t="s">
        <v>112</v>
      </c>
    </row>
    <row r="111" s="2" customFormat="1" ht="16.5" customHeight="1">
      <c r="A111" s="32"/>
      <c r="B111" s="33"/>
      <c r="C111" s="211" t="s">
        <v>141</v>
      </c>
      <c r="D111" s="211" t="s">
        <v>131</v>
      </c>
      <c r="E111" s="212" t="s">
        <v>169</v>
      </c>
      <c r="F111" s="213" t="s">
        <v>170</v>
      </c>
      <c r="G111" s="214" t="s">
        <v>117</v>
      </c>
      <c r="H111" s="215">
        <v>0.40000000000000002</v>
      </c>
      <c r="I111" s="216">
        <v>88</v>
      </c>
      <c r="J111" s="216">
        <f>ROUND(I111*H111,2)</f>
        <v>35.200000000000003</v>
      </c>
      <c r="K111" s="213" t="s">
        <v>17</v>
      </c>
      <c r="L111" s="217"/>
      <c r="M111" s="218" t="s">
        <v>17</v>
      </c>
      <c r="N111" s="219" t="s">
        <v>37</v>
      </c>
      <c r="O111" s="203">
        <v>0</v>
      </c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3">
        <f>S111*H111</f>
        <v>0</v>
      </c>
      <c r="U111" s="204" t="s">
        <v>17</v>
      </c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205" t="s">
        <v>134</v>
      </c>
      <c r="AT111" s="205" t="s">
        <v>131</v>
      </c>
      <c r="AU111" s="205" t="s">
        <v>76</v>
      </c>
      <c r="AY111" s="17" t="s">
        <v>112</v>
      </c>
      <c r="BE111" s="206">
        <f>IF(N111="základní",J111,0)</f>
        <v>35.200000000000003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7" t="s">
        <v>74</v>
      </c>
      <c r="BK111" s="206">
        <f>ROUND(I111*H111,2)</f>
        <v>35.200000000000003</v>
      </c>
      <c r="BL111" s="17" t="s">
        <v>119</v>
      </c>
      <c r="BM111" s="205" t="s">
        <v>171</v>
      </c>
    </row>
    <row r="112" s="2" customFormat="1">
      <c r="A112" s="32"/>
      <c r="B112" s="33"/>
      <c r="C112" s="34"/>
      <c r="D112" s="207" t="s">
        <v>120</v>
      </c>
      <c r="E112" s="34"/>
      <c r="F112" s="208" t="s">
        <v>170</v>
      </c>
      <c r="G112" s="34"/>
      <c r="H112" s="34"/>
      <c r="I112" s="34"/>
      <c r="J112" s="34"/>
      <c r="K112" s="34"/>
      <c r="L112" s="38"/>
      <c r="M112" s="209"/>
      <c r="N112" s="210"/>
      <c r="O112" s="77"/>
      <c r="P112" s="77"/>
      <c r="Q112" s="77"/>
      <c r="R112" s="77"/>
      <c r="S112" s="77"/>
      <c r="T112" s="77"/>
      <c r="U112" s="78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120</v>
      </c>
      <c r="AU112" s="17" t="s">
        <v>76</v>
      </c>
    </row>
    <row r="113" s="2" customFormat="1" ht="16.5" customHeight="1">
      <c r="A113" s="32"/>
      <c r="B113" s="33"/>
      <c r="C113" s="195" t="s">
        <v>172</v>
      </c>
      <c r="D113" s="195" t="s">
        <v>114</v>
      </c>
      <c r="E113" s="196" t="s">
        <v>173</v>
      </c>
      <c r="F113" s="197" t="s">
        <v>174</v>
      </c>
      <c r="G113" s="198" t="s">
        <v>117</v>
      </c>
      <c r="H113" s="199">
        <v>0.40000000000000002</v>
      </c>
      <c r="I113" s="200">
        <v>337</v>
      </c>
      <c r="J113" s="200">
        <f>ROUND(I113*H113,2)</f>
        <v>134.80000000000001</v>
      </c>
      <c r="K113" s="197" t="s">
        <v>118</v>
      </c>
      <c r="L113" s="38"/>
      <c r="M113" s="201" t="s">
        <v>17</v>
      </c>
      <c r="N113" s="202" t="s">
        <v>37</v>
      </c>
      <c r="O113" s="203">
        <v>0</v>
      </c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3">
        <f>S113*H113</f>
        <v>0</v>
      </c>
      <c r="U113" s="204" t="s">
        <v>17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205" t="s">
        <v>119</v>
      </c>
      <c r="AT113" s="205" t="s">
        <v>114</v>
      </c>
      <c r="AU113" s="205" t="s">
        <v>76</v>
      </c>
      <c r="AY113" s="17" t="s">
        <v>112</v>
      </c>
      <c r="BE113" s="206">
        <f>IF(N113="základní",J113,0)</f>
        <v>134.80000000000001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7" t="s">
        <v>74</v>
      </c>
      <c r="BK113" s="206">
        <f>ROUND(I113*H113,2)</f>
        <v>134.80000000000001</v>
      </c>
      <c r="BL113" s="17" t="s">
        <v>119</v>
      </c>
      <c r="BM113" s="205" t="s">
        <v>175</v>
      </c>
    </row>
    <row r="114" s="2" customFormat="1">
      <c r="A114" s="32"/>
      <c r="B114" s="33"/>
      <c r="C114" s="34"/>
      <c r="D114" s="207" t="s">
        <v>120</v>
      </c>
      <c r="E114" s="34"/>
      <c r="F114" s="208" t="s">
        <v>176</v>
      </c>
      <c r="G114" s="34"/>
      <c r="H114" s="34"/>
      <c r="I114" s="34"/>
      <c r="J114" s="34"/>
      <c r="K114" s="34"/>
      <c r="L114" s="38"/>
      <c r="M114" s="209"/>
      <c r="N114" s="210"/>
      <c r="O114" s="77"/>
      <c r="P114" s="77"/>
      <c r="Q114" s="77"/>
      <c r="R114" s="77"/>
      <c r="S114" s="77"/>
      <c r="T114" s="77"/>
      <c r="U114" s="78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120</v>
      </c>
      <c r="AU114" s="17" t="s">
        <v>76</v>
      </c>
    </row>
    <row r="115" s="13" customFormat="1">
      <c r="A115" s="13"/>
      <c r="B115" s="220"/>
      <c r="C115" s="221"/>
      <c r="D115" s="207" t="s">
        <v>147</v>
      </c>
      <c r="E115" s="222" t="s">
        <v>17</v>
      </c>
      <c r="F115" s="223" t="s">
        <v>177</v>
      </c>
      <c r="G115" s="221"/>
      <c r="H115" s="224">
        <v>0.40000000000000002</v>
      </c>
      <c r="I115" s="221"/>
      <c r="J115" s="221"/>
      <c r="K115" s="221"/>
      <c r="L115" s="225"/>
      <c r="M115" s="226"/>
      <c r="N115" s="227"/>
      <c r="O115" s="227"/>
      <c r="P115" s="227"/>
      <c r="Q115" s="227"/>
      <c r="R115" s="227"/>
      <c r="S115" s="227"/>
      <c r="T115" s="227"/>
      <c r="U115" s="228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147</v>
      </c>
      <c r="AU115" s="229" t="s">
        <v>76</v>
      </c>
      <c r="AV115" s="13" t="s">
        <v>76</v>
      </c>
      <c r="AW115" s="13" t="s">
        <v>29</v>
      </c>
      <c r="AX115" s="13" t="s">
        <v>66</v>
      </c>
      <c r="AY115" s="229" t="s">
        <v>112</v>
      </c>
    </row>
    <row r="116" s="14" customFormat="1">
      <c r="A116" s="14"/>
      <c r="B116" s="230"/>
      <c r="C116" s="231"/>
      <c r="D116" s="207" t="s">
        <v>147</v>
      </c>
      <c r="E116" s="232" t="s">
        <v>17</v>
      </c>
      <c r="F116" s="233" t="s">
        <v>149</v>
      </c>
      <c r="G116" s="231"/>
      <c r="H116" s="234">
        <v>0.40000000000000002</v>
      </c>
      <c r="I116" s="231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7"/>
      <c r="U116" s="238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147</v>
      </c>
      <c r="AU116" s="239" t="s">
        <v>76</v>
      </c>
      <c r="AV116" s="14" t="s">
        <v>119</v>
      </c>
      <c r="AW116" s="14" t="s">
        <v>29</v>
      </c>
      <c r="AX116" s="14" t="s">
        <v>74</v>
      </c>
      <c r="AY116" s="239" t="s">
        <v>112</v>
      </c>
    </row>
    <row r="117" s="2" customFormat="1" ht="16.5" customHeight="1">
      <c r="A117" s="32"/>
      <c r="B117" s="33"/>
      <c r="C117" s="195" t="s">
        <v>145</v>
      </c>
      <c r="D117" s="195" t="s">
        <v>114</v>
      </c>
      <c r="E117" s="196" t="s">
        <v>178</v>
      </c>
      <c r="F117" s="197" t="s">
        <v>179</v>
      </c>
      <c r="G117" s="198" t="s">
        <v>117</v>
      </c>
      <c r="H117" s="199">
        <v>2</v>
      </c>
      <c r="I117" s="200">
        <v>20.399999999999999</v>
      </c>
      <c r="J117" s="200">
        <f>ROUND(I117*H117,2)</f>
        <v>40.799999999999997</v>
      </c>
      <c r="K117" s="197" t="s">
        <v>118</v>
      </c>
      <c r="L117" s="38"/>
      <c r="M117" s="201" t="s">
        <v>17</v>
      </c>
      <c r="N117" s="202" t="s">
        <v>37</v>
      </c>
      <c r="O117" s="203">
        <v>0</v>
      </c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3">
        <f>S117*H117</f>
        <v>0</v>
      </c>
      <c r="U117" s="204" t="s">
        <v>17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05" t="s">
        <v>119</v>
      </c>
      <c r="AT117" s="205" t="s">
        <v>114</v>
      </c>
      <c r="AU117" s="205" t="s">
        <v>76</v>
      </c>
      <c r="AY117" s="17" t="s">
        <v>112</v>
      </c>
      <c r="BE117" s="206">
        <f>IF(N117="základní",J117,0)</f>
        <v>40.799999999999997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7" t="s">
        <v>74</v>
      </c>
      <c r="BK117" s="206">
        <f>ROUND(I117*H117,2)</f>
        <v>40.799999999999997</v>
      </c>
      <c r="BL117" s="17" t="s">
        <v>119</v>
      </c>
      <c r="BM117" s="205" t="s">
        <v>180</v>
      </c>
    </row>
    <row r="118" s="2" customFormat="1">
      <c r="A118" s="32"/>
      <c r="B118" s="33"/>
      <c r="C118" s="34"/>
      <c r="D118" s="207" t="s">
        <v>120</v>
      </c>
      <c r="E118" s="34"/>
      <c r="F118" s="208" t="s">
        <v>181</v>
      </c>
      <c r="G118" s="34"/>
      <c r="H118" s="34"/>
      <c r="I118" s="34"/>
      <c r="J118" s="34"/>
      <c r="K118" s="34"/>
      <c r="L118" s="38"/>
      <c r="M118" s="209"/>
      <c r="N118" s="210"/>
      <c r="O118" s="77"/>
      <c r="P118" s="77"/>
      <c r="Q118" s="77"/>
      <c r="R118" s="77"/>
      <c r="S118" s="77"/>
      <c r="T118" s="77"/>
      <c r="U118" s="78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120</v>
      </c>
      <c r="AU118" s="17" t="s">
        <v>76</v>
      </c>
    </row>
    <row r="119" s="13" customFormat="1">
      <c r="A119" s="13"/>
      <c r="B119" s="220"/>
      <c r="C119" s="221"/>
      <c r="D119" s="207" t="s">
        <v>147</v>
      </c>
      <c r="E119" s="222" t="s">
        <v>17</v>
      </c>
      <c r="F119" s="223" t="s">
        <v>182</v>
      </c>
      <c r="G119" s="221"/>
      <c r="H119" s="224">
        <v>2</v>
      </c>
      <c r="I119" s="221"/>
      <c r="J119" s="221"/>
      <c r="K119" s="221"/>
      <c r="L119" s="225"/>
      <c r="M119" s="226"/>
      <c r="N119" s="227"/>
      <c r="O119" s="227"/>
      <c r="P119" s="227"/>
      <c r="Q119" s="227"/>
      <c r="R119" s="227"/>
      <c r="S119" s="227"/>
      <c r="T119" s="227"/>
      <c r="U119" s="228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147</v>
      </c>
      <c r="AU119" s="229" t="s">
        <v>76</v>
      </c>
      <c r="AV119" s="13" t="s">
        <v>76</v>
      </c>
      <c r="AW119" s="13" t="s">
        <v>29</v>
      </c>
      <c r="AX119" s="13" t="s">
        <v>66</v>
      </c>
      <c r="AY119" s="229" t="s">
        <v>112</v>
      </c>
    </row>
    <row r="120" s="14" customFormat="1">
      <c r="A120" s="14"/>
      <c r="B120" s="230"/>
      <c r="C120" s="231"/>
      <c r="D120" s="207" t="s">
        <v>147</v>
      </c>
      <c r="E120" s="232" t="s">
        <v>17</v>
      </c>
      <c r="F120" s="233" t="s">
        <v>149</v>
      </c>
      <c r="G120" s="231"/>
      <c r="H120" s="234">
        <v>2</v>
      </c>
      <c r="I120" s="231"/>
      <c r="J120" s="231"/>
      <c r="K120" s="231"/>
      <c r="L120" s="235"/>
      <c r="M120" s="236"/>
      <c r="N120" s="237"/>
      <c r="O120" s="237"/>
      <c r="P120" s="237"/>
      <c r="Q120" s="237"/>
      <c r="R120" s="237"/>
      <c r="S120" s="237"/>
      <c r="T120" s="237"/>
      <c r="U120" s="238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147</v>
      </c>
      <c r="AU120" s="239" t="s">
        <v>76</v>
      </c>
      <c r="AV120" s="14" t="s">
        <v>119</v>
      </c>
      <c r="AW120" s="14" t="s">
        <v>29</v>
      </c>
      <c r="AX120" s="14" t="s">
        <v>74</v>
      </c>
      <c r="AY120" s="239" t="s">
        <v>112</v>
      </c>
    </row>
    <row r="121" s="12" customFormat="1" ht="22.8" customHeight="1">
      <c r="A121" s="12"/>
      <c r="B121" s="180"/>
      <c r="C121" s="181"/>
      <c r="D121" s="182" t="s">
        <v>65</v>
      </c>
      <c r="E121" s="193" t="s">
        <v>183</v>
      </c>
      <c r="F121" s="193" t="s">
        <v>184</v>
      </c>
      <c r="G121" s="181"/>
      <c r="H121" s="181"/>
      <c r="I121" s="181"/>
      <c r="J121" s="194">
        <f>BK121</f>
        <v>157.41999999999999</v>
      </c>
      <c r="K121" s="181"/>
      <c r="L121" s="185"/>
      <c r="M121" s="186"/>
      <c r="N121" s="187"/>
      <c r="O121" s="187"/>
      <c r="P121" s="188">
        <f>SUM(P122:P123)</f>
        <v>0</v>
      </c>
      <c r="Q121" s="187"/>
      <c r="R121" s="188">
        <f>SUM(R122:R123)</f>
        <v>0</v>
      </c>
      <c r="S121" s="187"/>
      <c r="T121" s="188">
        <f>SUM(T122:T123)</f>
        <v>0</v>
      </c>
      <c r="U121" s="189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0" t="s">
        <v>74</v>
      </c>
      <c r="AT121" s="191" t="s">
        <v>65</v>
      </c>
      <c r="AU121" s="191" t="s">
        <v>74</v>
      </c>
      <c r="AY121" s="190" t="s">
        <v>112</v>
      </c>
      <c r="BK121" s="192">
        <f>SUM(BK122:BK123)</f>
        <v>157.41999999999999</v>
      </c>
    </row>
    <row r="122" s="2" customFormat="1" ht="16.5" customHeight="1">
      <c r="A122" s="32"/>
      <c r="B122" s="33"/>
      <c r="C122" s="195" t="s">
        <v>8</v>
      </c>
      <c r="D122" s="195" t="s">
        <v>114</v>
      </c>
      <c r="E122" s="196" t="s">
        <v>185</v>
      </c>
      <c r="F122" s="197" t="s">
        <v>186</v>
      </c>
      <c r="G122" s="198" t="s">
        <v>157</v>
      </c>
      <c r="H122" s="199">
        <v>0.17000000000000001</v>
      </c>
      <c r="I122" s="200">
        <v>926</v>
      </c>
      <c r="J122" s="200">
        <f>ROUND(I122*H122,2)</f>
        <v>157.41999999999999</v>
      </c>
      <c r="K122" s="197" t="s">
        <v>118</v>
      </c>
      <c r="L122" s="38"/>
      <c r="M122" s="201" t="s">
        <v>17</v>
      </c>
      <c r="N122" s="202" t="s">
        <v>37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3">
        <f>S122*H122</f>
        <v>0</v>
      </c>
      <c r="U122" s="204" t="s">
        <v>17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5" t="s">
        <v>119</v>
      </c>
      <c r="AT122" s="205" t="s">
        <v>114</v>
      </c>
      <c r="AU122" s="205" t="s">
        <v>76</v>
      </c>
      <c r="AY122" s="17" t="s">
        <v>112</v>
      </c>
      <c r="BE122" s="206">
        <f>IF(N122="základní",J122,0)</f>
        <v>157.41999999999999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7" t="s">
        <v>74</v>
      </c>
      <c r="BK122" s="206">
        <f>ROUND(I122*H122,2)</f>
        <v>157.41999999999999</v>
      </c>
      <c r="BL122" s="17" t="s">
        <v>119</v>
      </c>
      <c r="BM122" s="205" t="s">
        <v>187</v>
      </c>
    </row>
    <row r="123" s="2" customFormat="1">
      <c r="A123" s="32"/>
      <c r="B123" s="33"/>
      <c r="C123" s="34"/>
      <c r="D123" s="207" t="s">
        <v>120</v>
      </c>
      <c r="E123" s="34"/>
      <c r="F123" s="208" t="s">
        <v>188</v>
      </c>
      <c r="G123" s="34"/>
      <c r="H123" s="34"/>
      <c r="I123" s="34"/>
      <c r="J123" s="34"/>
      <c r="K123" s="34"/>
      <c r="L123" s="38"/>
      <c r="M123" s="240"/>
      <c r="N123" s="241"/>
      <c r="O123" s="242"/>
      <c r="P123" s="242"/>
      <c r="Q123" s="242"/>
      <c r="R123" s="242"/>
      <c r="S123" s="242"/>
      <c r="T123" s="242"/>
      <c r="U123" s="243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120</v>
      </c>
      <c r="AU123" s="17" t="s">
        <v>76</v>
      </c>
    </row>
    <row r="124" s="2" customFormat="1" ht="6.96" customHeight="1">
      <c r="A124" s="3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38"/>
      <c r="M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</sheetData>
  <sheetProtection sheet="1" autoFilter="0" formatColumns="0" formatRows="0" objects="1" scenarios="1" spinCount="100000" saltValue="esK7O2pFok/LSfOgpeANelfrwnr5P7spXda9VXkrvSH+pGKRrzgDVtZNuiIDtTKrdDpOpKeRrYUaHJskp8lzxw==" hashValue="pztTzeU5Q8pRcD5pGYwV4QYI0evzgE0fDIHdth1a8FWHHYxsl93H26VhMDQ4UQkNvmAEP6YoR3sL1p573vYwrQ==" algorithmName="SHA-512" password="CC35"/>
  <autoFilter ref="C81:K12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76</v>
      </c>
    </row>
    <row r="4" s="1" customFormat="1" ht="24.96" customHeight="1">
      <c r="B4" s="20"/>
      <c r="D4" s="123" t="s">
        <v>86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IP 1, IP 2, NP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87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189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28. 1. 2021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30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32</v>
      </c>
      <c r="E30" s="32"/>
      <c r="F30" s="32"/>
      <c r="G30" s="32"/>
      <c r="H30" s="32"/>
      <c r="I30" s="32"/>
      <c r="J30" s="137">
        <f>ROUND(J83, 2)</f>
        <v>363823.46999999997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34</v>
      </c>
      <c r="G32" s="32"/>
      <c r="H32" s="32"/>
      <c r="I32" s="138" t="s">
        <v>33</v>
      </c>
      <c r="J32" s="138" t="s">
        <v>35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36</v>
      </c>
      <c r="E33" s="125" t="s">
        <v>37</v>
      </c>
      <c r="F33" s="140">
        <f>ROUND((SUM(BE83:BE139)),  2)</f>
        <v>363823.46999999997</v>
      </c>
      <c r="G33" s="32"/>
      <c r="H33" s="32"/>
      <c r="I33" s="141">
        <v>0.20999999999999999</v>
      </c>
      <c r="J33" s="140">
        <f>ROUND(((SUM(BE83:BE139))*I33),  2)</f>
        <v>76402.929999999993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38</v>
      </c>
      <c r="F34" s="140">
        <f>ROUND((SUM(BF83:BF139)),  2)</f>
        <v>0</v>
      </c>
      <c r="G34" s="32"/>
      <c r="H34" s="32"/>
      <c r="I34" s="141">
        <v>0.14999999999999999</v>
      </c>
      <c r="J34" s="140">
        <f>ROUND(((SUM(BF83:BF139))*I34),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39</v>
      </c>
      <c r="F35" s="140">
        <f>ROUND((SUM(BG83:BG139)),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40</v>
      </c>
      <c r="F36" s="140">
        <f>ROUND((SUM(BH83:BH139)),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41</v>
      </c>
      <c r="F37" s="140">
        <f>ROUND((SUM(BI83:BI139)),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42</v>
      </c>
      <c r="E39" s="144"/>
      <c r="F39" s="144"/>
      <c r="G39" s="145" t="s">
        <v>43</v>
      </c>
      <c r="H39" s="146" t="s">
        <v>44</v>
      </c>
      <c r="I39" s="144"/>
      <c r="J39" s="147">
        <f>SUM(J30:J37)</f>
        <v>440226.39999999997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89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IP 1, IP 2, NP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87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IP2 - Interakční prvek IP2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28. 1. 2021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90</v>
      </c>
      <c r="D57" s="155"/>
      <c r="E57" s="155"/>
      <c r="F57" s="155"/>
      <c r="G57" s="155"/>
      <c r="H57" s="155"/>
      <c r="I57" s="155"/>
      <c r="J57" s="156" t="s">
        <v>91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64</v>
      </c>
      <c r="D59" s="34"/>
      <c r="E59" s="34"/>
      <c r="F59" s="34"/>
      <c r="G59" s="34"/>
      <c r="H59" s="34"/>
      <c r="I59" s="34"/>
      <c r="J59" s="95">
        <f>J83</f>
        <v>363823.47000000003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="9" customFormat="1" ht="24.96" customHeight="1">
      <c r="A60" s="9"/>
      <c r="B60" s="158"/>
      <c r="C60" s="159"/>
      <c r="D60" s="160" t="s">
        <v>93</v>
      </c>
      <c r="E60" s="161"/>
      <c r="F60" s="161"/>
      <c r="G60" s="161"/>
      <c r="H60" s="161"/>
      <c r="I60" s="161"/>
      <c r="J60" s="162">
        <f>J84</f>
        <v>363823.47000000003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94</v>
      </c>
      <c r="E61" s="167"/>
      <c r="F61" s="167"/>
      <c r="G61" s="167"/>
      <c r="H61" s="167"/>
      <c r="I61" s="167"/>
      <c r="J61" s="168">
        <f>J85</f>
        <v>337430.70000000001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190</v>
      </c>
      <c r="E62" s="167"/>
      <c r="F62" s="167"/>
      <c r="G62" s="167"/>
      <c r="H62" s="167"/>
      <c r="I62" s="167"/>
      <c r="J62" s="168">
        <f>J134</f>
        <v>24200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95</v>
      </c>
      <c r="E63" s="167"/>
      <c r="F63" s="167"/>
      <c r="G63" s="167"/>
      <c r="H63" s="167"/>
      <c r="I63" s="167"/>
      <c r="J63" s="168">
        <f>J137</f>
        <v>2192.77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2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="2" customFormat="1" ht="6.96" customHeight="1">
      <c r="A65" s="3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12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="2" customFormat="1" ht="6.96" customHeight="1">
      <c r="A69" s="32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24.96" customHeight="1">
      <c r="A70" s="32"/>
      <c r="B70" s="33"/>
      <c r="C70" s="23" t="s">
        <v>96</v>
      </c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14</v>
      </c>
      <c r="D72" s="34"/>
      <c r="E72" s="34"/>
      <c r="F72" s="34"/>
      <c r="G72" s="34"/>
      <c r="H72" s="34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153" t="str">
        <f>E7</f>
        <v>IP 1, IP 2, NP a VON</v>
      </c>
      <c r="F73" s="29"/>
      <c r="G73" s="29"/>
      <c r="H73" s="29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87</v>
      </c>
      <c r="D74" s="34"/>
      <c r="E74" s="34"/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6.5" customHeight="1">
      <c r="A75" s="32"/>
      <c r="B75" s="33"/>
      <c r="C75" s="34"/>
      <c r="D75" s="34"/>
      <c r="E75" s="62" t="str">
        <f>E9</f>
        <v>IP2 - Interakční prvek IP2</v>
      </c>
      <c r="F75" s="34"/>
      <c r="G75" s="34"/>
      <c r="H75" s="34"/>
      <c r="I75" s="34"/>
      <c r="J75" s="34"/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2" customHeight="1">
      <c r="A77" s="32"/>
      <c r="B77" s="33"/>
      <c r="C77" s="29" t="s">
        <v>19</v>
      </c>
      <c r="D77" s="34"/>
      <c r="E77" s="34"/>
      <c r="F77" s="26" t="str">
        <f>F12</f>
        <v xml:space="preserve"> </v>
      </c>
      <c r="G77" s="34"/>
      <c r="H77" s="34"/>
      <c r="I77" s="29" t="s">
        <v>21</v>
      </c>
      <c r="J77" s="65" t="str">
        <f>IF(J12="","",J12)</f>
        <v>28. 1. 2021</v>
      </c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6.96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15" customHeight="1">
      <c r="A79" s="32"/>
      <c r="B79" s="33"/>
      <c r="C79" s="29" t="s">
        <v>23</v>
      </c>
      <c r="D79" s="34"/>
      <c r="E79" s="34"/>
      <c r="F79" s="26" t="str">
        <f>E15</f>
        <v xml:space="preserve"> </v>
      </c>
      <c r="G79" s="34"/>
      <c r="H79" s="34"/>
      <c r="I79" s="29" t="s">
        <v>27</v>
      </c>
      <c r="J79" s="30" t="str">
        <f>E21</f>
        <v xml:space="preserve"> </v>
      </c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15" customHeight="1">
      <c r="A80" s="32"/>
      <c r="B80" s="33"/>
      <c r="C80" s="29" t="s">
        <v>26</v>
      </c>
      <c r="D80" s="34"/>
      <c r="E80" s="34"/>
      <c r="F80" s="26" t="str">
        <f>IF(E18="","",E18)</f>
        <v xml:space="preserve"> </v>
      </c>
      <c r="G80" s="34"/>
      <c r="H80" s="34"/>
      <c r="I80" s="29" t="s">
        <v>28</v>
      </c>
      <c r="J80" s="30" t="str">
        <f>E24</f>
        <v xml:space="preserve"> </v>
      </c>
      <c r="K80" s="34"/>
      <c r="L80" s="12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0.32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2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11" customFormat="1" ht="29.28" customHeight="1">
      <c r="A82" s="170"/>
      <c r="B82" s="171"/>
      <c r="C82" s="172" t="s">
        <v>97</v>
      </c>
      <c r="D82" s="173" t="s">
        <v>51</v>
      </c>
      <c r="E82" s="173" t="s">
        <v>47</v>
      </c>
      <c r="F82" s="173" t="s">
        <v>48</v>
      </c>
      <c r="G82" s="173" t="s">
        <v>98</v>
      </c>
      <c r="H82" s="173" t="s">
        <v>99</v>
      </c>
      <c r="I82" s="173" t="s">
        <v>100</v>
      </c>
      <c r="J82" s="173" t="s">
        <v>91</v>
      </c>
      <c r="K82" s="174" t="s">
        <v>101</v>
      </c>
      <c r="L82" s="175"/>
      <c r="M82" s="85" t="s">
        <v>17</v>
      </c>
      <c r="N82" s="86" t="s">
        <v>36</v>
      </c>
      <c r="O82" s="86" t="s">
        <v>102</v>
      </c>
      <c r="P82" s="86" t="s">
        <v>103</v>
      </c>
      <c r="Q82" s="86" t="s">
        <v>104</v>
      </c>
      <c r="R82" s="86" t="s">
        <v>105</v>
      </c>
      <c r="S82" s="86" t="s">
        <v>106</v>
      </c>
      <c r="T82" s="86" t="s">
        <v>107</v>
      </c>
      <c r="U82" s="87" t="s">
        <v>108</v>
      </c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2"/>
      <c r="B83" s="33"/>
      <c r="C83" s="92" t="s">
        <v>109</v>
      </c>
      <c r="D83" s="34"/>
      <c r="E83" s="34"/>
      <c r="F83" s="34"/>
      <c r="G83" s="34"/>
      <c r="H83" s="34"/>
      <c r="I83" s="34"/>
      <c r="J83" s="176">
        <f>BK83</f>
        <v>363823.47000000003</v>
      </c>
      <c r="K83" s="34"/>
      <c r="L83" s="38"/>
      <c r="M83" s="88"/>
      <c r="N83" s="177"/>
      <c r="O83" s="89"/>
      <c r="P83" s="178">
        <f>P84</f>
        <v>0</v>
      </c>
      <c r="Q83" s="89"/>
      <c r="R83" s="178">
        <f>R84</f>
        <v>0</v>
      </c>
      <c r="S83" s="89"/>
      <c r="T83" s="178">
        <f>T84</f>
        <v>0</v>
      </c>
      <c r="U83" s="90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65</v>
      </c>
      <c r="AU83" s="17" t="s">
        <v>92</v>
      </c>
      <c r="BK83" s="179">
        <f>BK84</f>
        <v>363823.47000000003</v>
      </c>
    </row>
    <row r="84" s="12" customFormat="1" ht="25.92" customHeight="1">
      <c r="A84" s="12"/>
      <c r="B84" s="180"/>
      <c r="C84" s="181"/>
      <c r="D84" s="182" t="s">
        <v>65</v>
      </c>
      <c r="E84" s="183" t="s">
        <v>110</v>
      </c>
      <c r="F84" s="183" t="s">
        <v>111</v>
      </c>
      <c r="G84" s="181"/>
      <c r="H84" s="181"/>
      <c r="I84" s="181"/>
      <c r="J84" s="184">
        <f>BK84</f>
        <v>363823.47000000003</v>
      </c>
      <c r="K84" s="181"/>
      <c r="L84" s="185"/>
      <c r="M84" s="186"/>
      <c r="N84" s="187"/>
      <c r="O84" s="187"/>
      <c r="P84" s="188">
        <f>P85+P134+P137</f>
        <v>0</v>
      </c>
      <c r="Q84" s="187"/>
      <c r="R84" s="188">
        <f>R85+R134+R137</f>
        <v>0</v>
      </c>
      <c r="S84" s="187"/>
      <c r="T84" s="188">
        <f>T85+T134+T137</f>
        <v>0</v>
      </c>
      <c r="U84" s="189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0" t="s">
        <v>74</v>
      </c>
      <c r="AT84" s="191" t="s">
        <v>65</v>
      </c>
      <c r="AU84" s="191" t="s">
        <v>66</v>
      </c>
      <c r="AY84" s="190" t="s">
        <v>112</v>
      </c>
      <c r="BK84" s="192">
        <f>BK85+BK134+BK137</f>
        <v>363823.47000000003</v>
      </c>
    </row>
    <row r="85" s="12" customFormat="1" ht="22.8" customHeight="1">
      <c r="A85" s="12"/>
      <c r="B85" s="180"/>
      <c r="C85" s="181"/>
      <c r="D85" s="182" t="s">
        <v>65</v>
      </c>
      <c r="E85" s="193" t="s">
        <v>74</v>
      </c>
      <c r="F85" s="193" t="s">
        <v>113</v>
      </c>
      <c r="G85" s="181"/>
      <c r="H85" s="181"/>
      <c r="I85" s="181"/>
      <c r="J85" s="194">
        <f>BK85</f>
        <v>337430.70000000001</v>
      </c>
      <c r="K85" s="181"/>
      <c r="L85" s="185"/>
      <c r="M85" s="186"/>
      <c r="N85" s="187"/>
      <c r="O85" s="187"/>
      <c r="P85" s="188">
        <f>SUM(P86:P133)</f>
        <v>0</v>
      </c>
      <c r="Q85" s="187"/>
      <c r="R85" s="188">
        <f>SUM(R86:R133)</f>
        <v>0</v>
      </c>
      <c r="S85" s="187"/>
      <c r="T85" s="188">
        <f>SUM(T86:T133)</f>
        <v>0</v>
      </c>
      <c r="U85" s="189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0" t="s">
        <v>74</v>
      </c>
      <c r="AT85" s="191" t="s">
        <v>65</v>
      </c>
      <c r="AU85" s="191" t="s">
        <v>74</v>
      </c>
      <c r="AY85" s="190" t="s">
        <v>112</v>
      </c>
      <c r="BK85" s="192">
        <f>SUM(BK86:BK133)</f>
        <v>337430.70000000001</v>
      </c>
    </row>
    <row r="86" s="2" customFormat="1" ht="16.5" customHeight="1">
      <c r="A86" s="32"/>
      <c r="B86" s="33"/>
      <c r="C86" s="195" t="s">
        <v>74</v>
      </c>
      <c r="D86" s="195" t="s">
        <v>114</v>
      </c>
      <c r="E86" s="196" t="s">
        <v>115</v>
      </c>
      <c r="F86" s="197" t="s">
        <v>116</v>
      </c>
      <c r="G86" s="198" t="s">
        <v>117</v>
      </c>
      <c r="H86" s="199">
        <v>35</v>
      </c>
      <c r="I86" s="200">
        <v>119</v>
      </c>
      <c r="J86" s="200">
        <f>ROUND(I86*H86,2)</f>
        <v>4165</v>
      </c>
      <c r="K86" s="197" t="s">
        <v>118</v>
      </c>
      <c r="L86" s="38"/>
      <c r="M86" s="201" t="s">
        <v>17</v>
      </c>
      <c r="N86" s="202" t="s">
        <v>37</v>
      </c>
      <c r="O86" s="203">
        <v>0</v>
      </c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3">
        <f>S86*H86</f>
        <v>0</v>
      </c>
      <c r="U86" s="204" t="s">
        <v>17</v>
      </c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5" t="s">
        <v>119</v>
      </c>
      <c r="AT86" s="205" t="s">
        <v>114</v>
      </c>
      <c r="AU86" s="205" t="s">
        <v>76</v>
      </c>
      <c r="AY86" s="17" t="s">
        <v>112</v>
      </c>
      <c r="BE86" s="206">
        <f>IF(N86="základní",J86,0)</f>
        <v>4165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7" t="s">
        <v>74</v>
      </c>
      <c r="BK86" s="206">
        <f>ROUND(I86*H86,2)</f>
        <v>4165</v>
      </c>
      <c r="BL86" s="17" t="s">
        <v>119</v>
      </c>
      <c r="BM86" s="205" t="s">
        <v>76</v>
      </c>
    </row>
    <row r="87" s="2" customFormat="1">
      <c r="A87" s="32"/>
      <c r="B87" s="33"/>
      <c r="C87" s="34"/>
      <c r="D87" s="207" t="s">
        <v>120</v>
      </c>
      <c r="E87" s="34"/>
      <c r="F87" s="208" t="s">
        <v>121</v>
      </c>
      <c r="G87" s="34"/>
      <c r="H87" s="34"/>
      <c r="I87" s="34"/>
      <c r="J87" s="34"/>
      <c r="K87" s="34"/>
      <c r="L87" s="38"/>
      <c r="M87" s="209"/>
      <c r="N87" s="210"/>
      <c r="O87" s="77"/>
      <c r="P87" s="77"/>
      <c r="Q87" s="77"/>
      <c r="R87" s="77"/>
      <c r="S87" s="77"/>
      <c r="T87" s="77"/>
      <c r="U87" s="78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120</v>
      </c>
      <c r="AU87" s="17" t="s">
        <v>76</v>
      </c>
    </row>
    <row r="88" s="2" customFormat="1" ht="21.75" customHeight="1">
      <c r="A88" s="32"/>
      <c r="B88" s="33"/>
      <c r="C88" s="195" t="s">
        <v>76</v>
      </c>
      <c r="D88" s="195" t="s">
        <v>114</v>
      </c>
      <c r="E88" s="196" t="s">
        <v>191</v>
      </c>
      <c r="F88" s="197" t="s">
        <v>192</v>
      </c>
      <c r="G88" s="198" t="s">
        <v>124</v>
      </c>
      <c r="H88" s="199">
        <v>600</v>
      </c>
      <c r="I88" s="200">
        <v>83.799999999999997</v>
      </c>
      <c r="J88" s="200">
        <f>ROUND(I88*H88,2)</f>
        <v>50280</v>
      </c>
      <c r="K88" s="197" t="s">
        <v>118</v>
      </c>
      <c r="L88" s="38"/>
      <c r="M88" s="201" t="s">
        <v>17</v>
      </c>
      <c r="N88" s="202" t="s">
        <v>37</v>
      </c>
      <c r="O88" s="203">
        <v>0</v>
      </c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3">
        <f>S88*H88</f>
        <v>0</v>
      </c>
      <c r="U88" s="204" t="s">
        <v>17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205" t="s">
        <v>119</v>
      </c>
      <c r="AT88" s="205" t="s">
        <v>114</v>
      </c>
      <c r="AU88" s="205" t="s">
        <v>76</v>
      </c>
      <c r="AY88" s="17" t="s">
        <v>112</v>
      </c>
      <c r="BE88" s="206">
        <f>IF(N88="základní",J88,0)</f>
        <v>50280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7" t="s">
        <v>74</v>
      </c>
      <c r="BK88" s="206">
        <f>ROUND(I88*H88,2)</f>
        <v>50280</v>
      </c>
      <c r="BL88" s="17" t="s">
        <v>119</v>
      </c>
      <c r="BM88" s="205" t="s">
        <v>119</v>
      </c>
    </row>
    <row r="89" s="2" customFormat="1">
      <c r="A89" s="32"/>
      <c r="B89" s="33"/>
      <c r="C89" s="34"/>
      <c r="D89" s="207" t="s">
        <v>120</v>
      </c>
      <c r="E89" s="34"/>
      <c r="F89" s="208" t="s">
        <v>193</v>
      </c>
      <c r="G89" s="34"/>
      <c r="H89" s="34"/>
      <c r="I89" s="34"/>
      <c r="J89" s="34"/>
      <c r="K89" s="34"/>
      <c r="L89" s="38"/>
      <c r="M89" s="209"/>
      <c r="N89" s="210"/>
      <c r="O89" s="77"/>
      <c r="P89" s="77"/>
      <c r="Q89" s="77"/>
      <c r="R89" s="77"/>
      <c r="S89" s="77"/>
      <c r="T89" s="77"/>
      <c r="U89" s="78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120</v>
      </c>
      <c r="AU89" s="17" t="s">
        <v>76</v>
      </c>
    </row>
    <row r="90" s="2" customFormat="1" ht="16.5" customHeight="1">
      <c r="A90" s="32"/>
      <c r="B90" s="33"/>
      <c r="C90" s="195" t="s">
        <v>126</v>
      </c>
      <c r="D90" s="195" t="s">
        <v>114</v>
      </c>
      <c r="E90" s="196" t="s">
        <v>127</v>
      </c>
      <c r="F90" s="197" t="s">
        <v>128</v>
      </c>
      <c r="G90" s="198" t="s">
        <v>124</v>
      </c>
      <c r="H90" s="199">
        <v>200</v>
      </c>
      <c r="I90" s="200">
        <v>50.700000000000003</v>
      </c>
      <c r="J90" s="200">
        <f>ROUND(I90*H90,2)</f>
        <v>10140</v>
      </c>
      <c r="K90" s="197" t="s">
        <v>118</v>
      </c>
      <c r="L90" s="38"/>
      <c r="M90" s="201" t="s">
        <v>17</v>
      </c>
      <c r="N90" s="202" t="s">
        <v>37</v>
      </c>
      <c r="O90" s="203">
        <v>0</v>
      </c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3">
        <f>S90*H90</f>
        <v>0</v>
      </c>
      <c r="U90" s="204" t="s">
        <v>17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05" t="s">
        <v>119</v>
      </c>
      <c r="AT90" s="205" t="s">
        <v>114</v>
      </c>
      <c r="AU90" s="205" t="s">
        <v>76</v>
      </c>
      <c r="AY90" s="17" t="s">
        <v>112</v>
      </c>
      <c r="BE90" s="206">
        <f>IF(N90="základní",J90,0)</f>
        <v>10140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7" t="s">
        <v>74</v>
      </c>
      <c r="BK90" s="206">
        <f>ROUND(I90*H90,2)</f>
        <v>10140</v>
      </c>
      <c r="BL90" s="17" t="s">
        <v>119</v>
      </c>
      <c r="BM90" s="205" t="s">
        <v>129</v>
      </c>
    </row>
    <row r="91" s="2" customFormat="1">
      <c r="A91" s="32"/>
      <c r="B91" s="33"/>
      <c r="C91" s="34"/>
      <c r="D91" s="207" t="s">
        <v>120</v>
      </c>
      <c r="E91" s="34"/>
      <c r="F91" s="208" t="s">
        <v>130</v>
      </c>
      <c r="G91" s="34"/>
      <c r="H91" s="34"/>
      <c r="I91" s="34"/>
      <c r="J91" s="34"/>
      <c r="K91" s="34"/>
      <c r="L91" s="38"/>
      <c r="M91" s="209"/>
      <c r="N91" s="210"/>
      <c r="O91" s="77"/>
      <c r="P91" s="77"/>
      <c r="Q91" s="77"/>
      <c r="R91" s="77"/>
      <c r="S91" s="77"/>
      <c r="T91" s="77"/>
      <c r="U91" s="78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120</v>
      </c>
      <c r="AU91" s="17" t="s">
        <v>76</v>
      </c>
    </row>
    <row r="92" s="2" customFormat="1" ht="16.5" customHeight="1">
      <c r="A92" s="32"/>
      <c r="B92" s="33"/>
      <c r="C92" s="211" t="s">
        <v>119</v>
      </c>
      <c r="D92" s="211" t="s">
        <v>131</v>
      </c>
      <c r="E92" s="212" t="s">
        <v>132</v>
      </c>
      <c r="F92" s="213" t="s">
        <v>133</v>
      </c>
      <c r="G92" s="214" t="s">
        <v>124</v>
      </c>
      <c r="H92" s="215">
        <v>72</v>
      </c>
      <c r="I92" s="216">
        <v>180.91999999999999</v>
      </c>
      <c r="J92" s="216">
        <f>ROUND(I92*H92,2)</f>
        <v>13026.24</v>
      </c>
      <c r="K92" s="213" t="s">
        <v>17</v>
      </c>
      <c r="L92" s="217"/>
      <c r="M92" s="218" t="s">
        <v>17</v>
      </c>
      <c r="N92" s="219" t="s">
        <v>37</v>
      </c>
      <c r="O92" s="203">
        <v>0</v>
      </c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3">
        <f>S92*H92</f>
        <v>0</v>
      </c>
      <c r="U92" s="204" t="s">
        <v>17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5" t="s">
        <v>134</v>
      </c>
      <c r="AT92" s="205" t="s">
        <v>131</v>
      </c>
      <c r="AU92" s="205" t="s">
        <v>76</v>
      </c>
      <c r="AY92" s="17" t="s">
        <v>112</v>
      </c>
      <c r="BE92" s="206">
        <f>IF(N92="základní",J92,0)</f>
        <v>13026.24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7" t="s">
        <v>74</v>
      </c>
      <c r="BK92" s="206">
        <f>ROUND(I92*H92,2)</f>
        <v>13026.24</v>
      </c>
      <c r="BL92" s="17" t="s">
        <v>119</v>
      </c>
      <c r="BM92" s="205" t="s">
        <v>134</v>
      </c>
    </row>
    <row r="93" s="2" customFormat="1">
      <c r="A93" s="32"/>
      <c r="B93" s="33"/>
      <c r="C93" s="34"/>
      <c r="D93" s="207" t="s">
        <v>120</v>
      </c>
      <c r="E93" s="34"/>
      <c r="F93" s="208" t="s">
        <v>133</v>
      </c>
      <c r="G93" s="34"/>
      <c r="H93" s="34"/>
      <c r="I93" s="34"/>
      <c r="J93" s="34"/>
      <c r="K93" s="34"/>
      <c r="L93" s="38"/>
      <c r="M93" s="209"/>
      <c r="N93" s="210"/>
      <c r="O93" s="77"/>
      <c r="P93" s="77"/>
      <c r="Q93" s="77"/>
      <c r="R93" s="77"/>
      <c r="S93" s="77"/>
      <c r="T93" s="77"/>
      <c r="U93" s="78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120</v>
      </c>
      <c r="AU93" s="17" t="s">
        <v>76</v>
      </c>
    </row>
    <row r="94" s="2" customFormat="1" ht="16.5" customHeight="1">
      <c r="A94" s="32"/>
      <c r="B94" s="33"/>
      <c r="C94" s="211" t="s">
        <v>135</v>
      </c>
      <c r="D94" s="211" t="s">
        <v>131</v>
      </c>
      <c r="E94" s="212" t="s">
        <v>136</v>
      </c>
      <c r="F94" s="213" t="s">
        <v>137</v>
      </c>
      <c r="G94" s="214" t="s">
        <v>124</v>
      </c>
      <c r="H94" s="215">
        <v>64</v>
      </c>
      <c r="I94" s="216">
        <v>155.77000000000001</v>
      </c>
      <c r="J94" s="216">
        <f>ROUND(I94*H94,2)</f>
        <v>9969.2800000000007</v>
      </c>
      <c r="K94" s="213" t="s">
        <v>17</v>
      </c>
      <c r="L94" s="217"/>
      <c r="M94" s="218" t="s">
        <v>17</v>
      </c>
      <c r="N94" s="219" t="s">
        <v>37</v>
      </c>
      <c r="O94" s="203">
        <v>0</v>
      </c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3">
        <f>S94*H94</f>
        <v>0</v>
      </c>
      <c r="U94" s="204" t="s">
        <v>17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05" t="s">
        <v>134</v>
      </c>
      <c r="AT94" s="205" t="s">
        <v>131</v>
      </c>
      <c r="AU94" s="205" t="s">
        <v>76</v>
      </c>
      <c r="AY94" s="17" t="s">
        <v>112</v>
      </c>
      <c r="BE94" s="206">
        <f>IF(N94="základní",J94,0)</f>
        <v>9969.2800000000007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7" t="s">
        <v>74</v>
      </c>
      <c r="BK94" s="206">
        <f>ROUND(I94*H94,2)</f>
        <v>9969.2800000000007</v>
      </c>
      <c r="BL94" s="17" t="s">
        <v>119</v>
      </c>
      <c r="BM94" s="205" t="s">
        <v>138</v>
      </c>
    </row>
    <row r="95" s="2" customFormat="1">
      <c r="A95" s="32"/>
      <c r="B95" s="33"/>
      <c r="C95" s="34"/>
      <c r="D95" s="207" t="s">
        <v>120</v>
      </c>
      <c r="E95" s="34"/>
      <c r="F95" s="208" t="s">
        <v>137</v>
      </c>
      <c r="G95" s="34"/>
      <c r="H95" s="34"/>
      <c r="I95" s="34"/>
      <c r="J95" s="34"/>
      <c r="K95" s="34"/>
      <c r="L95" s="38"/>
      <c r="M95" s="209"/>
      <c r="N95" s="210"/>
      <c r="O95" s="77"/>
      <c r="P95" s="77"/>
      <c r="Q95" s="77"/>
      <c r="R95" s="77"/>
      <c r="S95" s="77"/>
      <c r="T95" s="77"/>
      <c r="U95" s="78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120</v>
      </c>
      <c r="AU95" s="17" t="s">
        <v>76</v>
      </c>
    </row>
    <row r="96" s="2" customFormat="1" ht="16.5" customHeight="1">
      <c r="A96" s="32"/>
      <c r="B96" s="33"/>
      <c r="C96" s="211" t="s">
        <v>129</v>
      </c>
      <c r="D96" s="211" t="s">
        <v>131</v>
      </c>
      <c r="E96" s="212" t="s">
        <v>139</v>
      </c>
      <c r="F96" s="213" t="s">
        <v>140</v>
      </c>
      <c r="G96" s="214" t="s">
        <v>124</v>
      </c>
      <c r="H96" s="215">
        <v>64</v>
      </c>
      <c r="I96" s="216">
        <v>158.31</v>
      </c>
      <c r="J96" s="216">
        <f>ROUND(I96*H96,2)</f>
        <v>10131.84</v>
      </c>
      <c r="K96" s="213" t="s">
        <v>17</v>
      </c>
      <c r="L96" s="217"/>
      <c r="M96" s="218" t="s">
        <v>17</v>
      </c>
      <c r="N96" s="219" t="s">
        <v>37</v>
      </c>
      <c r="O96" s="203">
        <v>0</v>
      </c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3">
        <f>S96*H96</f>
        <v>0</v>
      </c>
      <c r="U96" s="204" t="s">
        <v>17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205" t="s">
        <v>134</v>
      </c>
      <c r="AT96" s="205" t="s">
        <v>131</v>
      </c>
      <c r="AU96" s="205" t="s">
        <v>76</v>
      </c>
      <c r="AY96" s="17" t="s">
        <v>112</v>
      </c>
      <c r="BE96" s="206">
        <f>IF(N96="základní",J96,0)</f>
        <v>10131.84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7" t="s">
        <v>74</v>
      </c>
      <c r="BK96" s="206">
        <f>ROUND(I96*H96,2)</f>
        <v>10131.84</v>
      </c>
      <c r="BL96" s="17" t="s">
        <v>119</v>
      </c>
      <c r="BM96" s="205" t="s">
        <v>141</v>
      </c>
    </row>
    <row r="97" s="2" customFormat="1">
      <c r="A97" s="32"/>
      <c r="B97" s="33"/>
      <c r="C97" s="34"/>
      <c r="D97" s="207" t="s">
        <v>120</v>
      </c>
      <c r="E97" s="34"/>
      <c r="F97" s="208" t="s">
        <v>140</v>
      </c>
      <c r="G97" s="34"/>
      <c r="H97" s="34"/>
      <c r="I97" s="34"/>
      <c r="J97" s="34"/>
      <c r="K97" s="34"/>
      <c r="L97" s="38"/>
      <c r="M97" s="209"/>
      <c r="N97" s="210"/>
      <c r="O97" s="77"/>
      <c r="P97" s="77"/>
      <c r="Q97" s="77"/>
      <c r="R97" s="77"/>
      <c r="S97" s="77"/>
      <c r="T97" s="77"/>
      <c r="U97" s="78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120</v>
      </c>
      <c r="AU97" s="17" t="s">
        <v>76</v>
      </c>
    </row>
    <row r="98" s="2" customFormat="1" ht="16.5" customHeight="1">
      <c r="A98" s="32"/>
      <c r="B98" s="33"/>
      <c r="C98" s="195" t="s">
        <v>142</v>
      </c>
      <c r="D98" s="195" t="s">
        <v>114</v>
      </c>
      <c r="E98" s="196" t="s">
        <v>194</v>
      </c>
      <c r="F98" s="197" t="s">
        <v>195</v>
      </c>
      <c r="G98" s="198" t="s">
        <v>124</v>
      </c>
      <c r="H98" s="199">
        <v>400</v>
      </c>
      <c r="I98" s="200">
        <v>85.799999999999997</v>
      </c>
      <c r="J98" s="200">
        <f>ROUND(I98*H98,2)</f>
        <v>34320</v>
      </c>
      <c r="K98" s="197" t="s">
        <v>118</v>
      </c>
      <c r="L98" s="38"/>
      <c r="M98" s="201" t="s">
        <v>17</v>
      </c>
      <c r="N98" s="202" t="s">
        <v>37</v>
      </c>
      <c r="O98" s="203">
        <v>0</v>
      </c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3">
        <f>S98*H98</f>
        <v>0</v>
      </c>
      <c r="U98" s="204" t="s">
        <v>17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205" t="s">
        <v>119</v>
      </c>
      <c r="AT98" s="205" t="s">
        <v>114</v>
      </c>
      <c r="AU98" s="205" t="s">
        <v>76</v>
      </c>
      <c r="AY98" s="17" t="s">
        <v>112</v>
      </c>
      <c r="BE98" s="206">
        <f>IF(N98="základní",J98,0)</f>
        <v>34320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7" t="s">
        <v>74</v>
      </c>
      <c r="BK98" s="206">
        <f>ROUND(I98*H98,2)</f>
        <v>34320</v>
      </c>
      <c r="BL98" s="17" t="s">
        <v>119</v>
      </c>
      <c r="BM98" s="205" t="s">
        <v>145</v>
      </c>
    </row>
    <row r="99" s="2" customFormat="1">
      <c r="A99" s="32"/>
      <c r="B99" s="33"/>
      <c r="C99" s="34"/>
      <c r="D99" s="207" t="s">
        <v>120</v>
      </c>
      <c r="E99" s="34"/>
      <c r="F99" s="208" t="s">
        <v>196</v>
      </c>
      <c r="G99" s="34"/>
      <c r="H99" s="34"/>
      <c r="I99" s="34"/>
      <c r="J99" s="34"/>
      <c r="K99" s="34"/>
      <c r="L99" s="38"/>
      <c r="M99" s="209"/>
      <c r="N99" s="210"/>
      <c r="O99" s="77"/>
      <c r="P99" s="77"/>
      <c r="Q99" s="77"/>
      <c r="R99" s="77"/>
      <c r="S99" s="77"/>
      <c r="T99" s="77"/>
      <c r="U99" s="78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120</v>
      </c>
      <c r="AU99" s="17" t="s">
        <v>76</v>
      </c>
    </row>
    <row r="100" s="2" customFormat="1" ht="16.5" customHeight="1">
      <c r="A100" s="32"/>
      <c r="B100" s="33"/>
      <c r="C100" s="211" t="s">
        <v>134</v>
      </c>
      <c r="D100" s="211" t="s">
        <v>131</v>
      </c>
      <c r="E100" s="212" t="s">
        <v>197</v>
      </c>
      <c r="F100" s="213" t="s">
        <v>198</v>
      </c>
      <c r="G100" s="214" t="s">
        <v>124</v>
      </c>
      <c r="H100" s="215">
        <v>80</v>
      </c>
      <c r="I100" s="216">
        <v>202.16999999999999</v>
      </c>
      <c r="J100" s="216">
        <f>ROUND(I100*H100,2)</f>
        <v>16173.6</v>
      </c>
      <c r="K100" s="213" t="s">
        <v>17</v>
      </c>
      <c r="L100" s="217"/>
      <c r="M100" s="218" t="s">
        <v>17</v>
      </c>
      <c r="N100" s="219" t="s">
        <v>37</v>
      </c>
      <c r="O100" s="203">
        <v>0</v>
      </c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3">
        <f>S100*H100</f>
        <v>0</v>
      </c>
      <c r="U100" s="204" t="s">
        <v>17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5" t="s">
        <v>134</v>
      </c>
      <c r="AT100" s="205" t="s">
        <v>131</v>
      </c>
      <c r="AU100" s="205" t="s">
        <v>76</v>
      </c>
      <c r="AY100" s="17" t="s">
        <v>112</v>
      </c>
      <c r="BE100" s="206">
        <f>IF(N100="základní",J100,0)</f>
        <v>16173.6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7" t="s">
        <v>74</v>
      </c>
      <c r="BK100" s="206">
        <f>ROUND(I100*H100,2)</f>
        <v>16173.6</v>
      </c>
      <c r="BL100" s="17" t="s">
        <v>119</v>
      </c>
      <c r="BM100" s="205" t="s">
        <v>153</v>
      </c>
    </row>
    <row r="101" s="2" customFormat="1">
      <c r="A101" s="32"/>
      <c r="B101" s="33"/>
      <c r="C101" s="34"/>
      <c r="D101" s="207" t="s">
        <v>120</v>
      </c>
      <c r="E101" s="34"/>
      <c r="F101" s="208" t="s">
        <v>198</v>
      </c>
      <c r="G101" s="34"/>
      <c r="H101" s="34"/>
      <c r="I101" s="34"/>
      <c r="J101" s="34"/>
      <c r="K101" s="34"/>
      <c r="L101" s="38"/>
      <c r="M101" s="209"/>
      <c r="N101" s="210"/>
      <c r="O101" s="77"/>
      <c r="P101" s="77"/>
      <c r="Q101" s="77"/>
      <c r="R101" s="77"/>
      <c r="S101" s="77"/>
      <c r="T101" s="77"/>
      <c r="U101" s="78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120</v>
      </c>
      <c r="AU101" s="17" t="s">
        <v>76</v>
      </c>
    </row>
    <row r="102" s="2" customFormat="1" ht="16.5" customHeight="1">
      <c r="A102" s="32"/>
      <c r="B102" s="33"/>
      <c r="C102" s="211" t="s">
        <v>154</v>
      </c>
      <c r="D102" s="211" t="s">
        <v>131</v>
      </c>
      <c r="E102" s="212" t="s">
        <v>199</v>
      </c>
      <c r="F102" s="213" t="s">
        <v>200</v>
      </c>
      <c r="G102" s="214" t="s">
        <v>124</v>
      </c>
      <c r="H102" s="215">
        <v>240</v>
      </c>
      <c r="I102" s="216">
        <v>255.94999999999999</v>
      </c>
      <c r="J102" s="216">
        <f>ROUND(I102*H102,2)</f>
        <v>61428</v>
      </c>
      <c r="K102" s="213" t="s">
        <v>17</v>
      </c>
      <c r="L102" s="217"/>
      <c r="M102" s="218" t="s">
        <v>17</v>
      </c>
      <c r="N102" s="219" t="s">
        <v>37</v>
      </c>
      <c r="O102" s="203">
        <v>0</v>
      </c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3">
        <f>S102*H102</f>
        <v>0</v>
      </c>
      <c r="U102" s="204" t="s">
        <v>17</v>
      </c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205" t="s">
        <v>134</v>
      </c>
      <c r="AT102" s="205" t="s">
        <v>131</v>
      </c>
      <c r="AU102" s="205" t="s">
        <v>76</v>
      </c>
      <c r="AY102" s="17" t="s">
        <v>112</v>
      </c>
      <c r="BE102" s="206">
        <f>IF(N102="základní",J102,0)</f>
        <v>61428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7" t="s">
        <v>74</v>
      </c>
      <c r="BK102" s="206">
        <f>ROUND(I102*H102,2)</f>
        <v>61428</v>
      </c>
      <c r="BL102" s="17" t="s">
        <v>119</v>
      </c>
      <c r="BM102" s="205" t="s">
        <v>158</v>
      </c>
    </row>
    <row r="103" s="2" customFormat="1">
      <c r="A103" s="32"/>
      <c r="B103" s="33"/>
      <c r="C103" s="34"/>
      <c r="D103" s="207" t="s">
        <v>120</v>
      </c>
      <c r="E103" s="34"/>
      <c r="F103" s="208" t="s">
        <v>200</v>
      </c>
      <c r="G103" s="34"/>
      <c r="H103" s="34"/>
      <c r="I103" s="34"/>
      <c r="J103" s="34"/>
      <c r="K103" s="34"/>
      <c r="L103" s="38"/>
      <c r="M103" s="209"/>
      <c r="N103" s="210"/>
      <c r="O103" s="77"/>
      <c r="P103" s="77"/>
      <c r="Q103" s="77"/>
      <c r="R103" s="77"/>
      <c r="S103" s="77"/>
      <c r="T103" s="77"/>
      <c r="U103" s="78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120</v>
      </c>
      <c r="AU103" s="17" t="s">
        <v>76</v>
      </c>
    </row>
    <row r="104" s="2" customFormat="1" ht="16.5" customHeight="1">
      <c r="A104" s="32"/>
      <c r="B104" s="33"/>
      <c r="C104" s="211" t="s">
        <v>138</v>
      </c>
      <c r="D104" s="211" t="s">
        <v>131</v>
      </c>
      <c r="E104" s="212" t="s">
        <v>201</v>
      </c>
      <c r="F104" s="213" t="s">
        <v>202</v>
      </c>
      <c r="G104" s="214" t="s">
        <v>124</v>
      </c>
      <c r="H104" s="215">
        <v>80</v>
      </c>
      <c r="I104" s="216">
        <v>189.94999999999999</v>
      </c>
      <c r="J104" s="216">
        <f>ROUND(I104*H104,2)</f>
        <v>15196</v>
      </c>
      <c r="K104" s="213" t="s">
        <v>17</v>
      </c>
      <c r="L104" s="217"/>
      <c r="M104" s="218" t="s">
        <v>17</v>
      </c>
      <c r="N104" s="219" t="s">
        <v>37</v>
      </c>
      <c r="O104" s="203">
        <v>0</v>
      </c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3">
        <f>S104*H104</f>
        <v>0</v>
      </c>
      <c r="U104" s="204" t="s">
        <v>17</v>
      </c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205" t="s">
        <v>134</v>
      </c>
      <c r="AT104" s="205" t="s">
        <v>131</v>
      </c>
      <c r="AU104" s="205" t="s">
        <v>76</v>
      </c>
      <c r="AY104" s="17" t="s">
        <v>112</v>
      </c>
      <c r="BE104" s="206">
        <f>IF(N104="základní",J104,0)</f>
        <v>15196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7" t="s">
        <v>74</v>
      </c>
      <c r="BK104" s="206">
        <f>ROUND(I104*H104,2)</f>
        <v>15196</v>
      </c>
      <c r="BL104" s="17" t="s">
        <v>119</v>
      </c>
      <c r="BM104" s="205" t="s">
        <v>162</v>
      </c>
    </row>
    <row r="105" s="2" customFormat="1">
      <c r="A105" s="32"/>
      <c r="B105" s="33"/>
      <c r="C105" s="34"/>
      <c r="D105" s="207" t="s">
        <v>120</v>
      </c>
      <c r="E105" s="34"/>
      <c r="F105" s="208" t="s">
        <v>202</v>
      </c>
      <c r="G105" s="34"/>
      <c r="H105" s="34"/>
      <c r="I105" s="34"/>
      <c r="J105" s="34"/>
      <c r="K105" s="34"/>
      <c r="L105" s="38"/>
      <c r="M105" s="209"/>
      <c r="N105" s="210"/>
      <c r="O105" s="77"/>
      <c r="P105" s="77"/>
      <c r="Q105" s="77"/>
      <c r="R105" s="77"/>
      <c r="S105" s="77"/>
      <c r="T105" s="77"/>
      <c r="U105" s="78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120</v>
      </c>
      <c r="AU105" s="17" t="s">
        <v>76</v>
      </c>
    </row>
    <row r="106" s="2" customFormat="1" ht="16.5" customHeight="1">
      <c r="A106" s="32"/>
      <c r="B106" s="33"/>
      <c r="C106" s="195" t="s">
        <v>163</v>
      </c>
      <c r="D106" s="195" t="s">
        <v>114</v>
      </c>
      <c r="E106" s="196" t="s">
        <v>203</v>
      </c>
      <c r="F106" s="197" t="s">
        <v>204</v>
      </c>
      <c r="G106" s="198" t="s">
        <v>124</v>
      </c>
      <c r="H106" s="199">
        <v>400</v>
      </c>
      <c r="I106" s="200">
        <v>223</v>
      </c>
      <c r="J106" s="200">
        <f>ROUND(I106*H106,2)</f>
        <v>89200</v>
      </c>
      <c r="K106" s="197" t="s">
        <v>17</v>
      </c>
      <c r="L106" s="38"/>
      <c r="M106" s="201" t="s">
        <v>17</v>
      </c>
      <c r="N106" s="202" t="s">
        <v>37</v>
      </c>
      <c r="O106" s="203">
        <v>0</v>
      </c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3">
        <f>S106*H106</f>
        <v>0</v>
      </c>
      <c r="U106" s="204" t="s">
        <v>17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205" t="s">
        <v>119</v>
      </c>
      <c r="AT106" s="205" t="s">
        <v>114</v>
      </c>
      <c r="AU106" s="205" t="s">
        <v>76</v>
      </c>
      <c r="AY106" s="17" t="s">
        <v>112</v>
      </c>
      <c r="BE106" s="206">
        <f>IF(N106="základní",J106,0)</f>
        <v>89200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7" t="s">
        <v>74</v>
      </c>
      <c r="BK106" s="206">
        <f>ROUND(I106*H106,2)</f>
        <v>89200</v>
      </c>
      <c r="BL106" s="17" t="s">
        <v>119</v>
      </c>
      <c r="BM106" s="205" t="s">
        <v>166</v>
      </c>
    </row>
    <row r="107" s="2" customFormat="1">
      <c r="A107" s="32"/>
      <c r="B107" s="33"/>
      <c r="C107" s="34"/>
      <c r="D107" s="207" t="s">
        <v>120</v>
      </c>
      <c r="E107" s="34"/>
      <c r="F107" s="208" t="s">
        <v>205</v>
      </c>
      <c r="G107" s="34"/>
      <c r="H107" s="34"/>
      <c r="I107" s="34"/>
      <c r="J107" s="34"/>
      <c r="K107" s="34"/>
      <c r="L107" s="38"/>
      <c r="M107" s="209"/>
      <c r="N107" s="210"/>
      <c r="O107" s="77"/>
      <c r="P107" s="77"/>
      <c r="Q107" s="77"/>
      <c r="R107" s="77"/>
      <c r="S107" s="77"/>
      <c r="T107" s="77"/>
      <c r="U107" s="78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120</v>
      </c>
      <c r="AU107" s="17" t="s">
        <v>76</v>
      </c>
    </row>
    <row r="108" s="2" customFormat="1" ht="16.5" customHeight="1">
      <c r="A108" s="32"/>
      <c r="B108" s="33"/>
      <c r="C108" s="195" t="s">
        <v>141</v>
      </c>
      <c r="D108" s="195" t="s">
        <v>114</v>
      </c>
      <c r="E108" s="196" t="s">
        <v>143</v>
      </c>
      <c r="F108" s="197" t="s">
        <v>144</v>
      </c>
      <c r="G108" s="198" t="s">
        <v>124</v>
      </c>
      <c r="H108" s="199">
        <v>600</v>
      </c>
      <c r="I108" s="200">
        <v>1.8500000000000001</v>
      </c>
      <c r="J108" s="200">
        <f>ROUND(I108*H108,2)</f>
        <v>1110</v>
      </c>
      <c r="K108" s="197" t="s">
        <v>118</v>
      </c>
      <c r="L108" s="38"/>
      <c r="M108" s="201" t="s">
        <v>17</v>
      </c>
      <c r="N108" s="202" t="s">
        <v>37</v>
      </c>
      <c r="O108" s="203">
        <v>0</v>
      </c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3">
        <f>S108*H108</f>
        <v>0</v>
      </c>
      <c r="U108" s="204" t="s">
        <v>17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05" t="s">
        <v>119</v>
      </c>
      <c r="AT108" s="205" t="s">
        <v>114</v>
      </c>
      <c r="AU108" s="205" t="s">
        <v>76</v>
      </c>
      <c r="AY108" s="17" t="s">
        <v>112</v>
      </c>
      <c r="BE108" s="206">
        <f>IF(N108="základní",J108,0)</f>
        <v>1110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7" t="s">
        <v>74</v>
      </c>
      <c r="BK108" s="206">
        <f>ROUND(I108*H108,2)</f>
        <v>1110</v>
      </c>
      <c r="BL108" s="17" t="s">
        <v>119</v>
      </c>
      <c r="BM108" s="205" t="s">
        <v>171</v>
      </c>
    </row>
    <row r="109" s="2" customFormat="1">
      <c r="A109" s="32"/>
      <c r="B109" s="33"/>
      <c r="C109" s="34"/>
      <c r="D109" s="207" t="s">
        <v>120</v>
      </c>
      <c r="E109" s="34"/>
      <c r="F109" s="208" t="s">
        <v>146</v>
      </c>
      <c r="G109" s="34"/>
      <c r="H109" s="34"/>
      <c r="I109" s="34"/>
      <c r="J109" s="34"/>
      <c r="K109" s="34"/>
      <c r="L109" s="38"/>
      <c r="M109" s="209"/>
      <c r="N109" s="210"/>
      <c r="O109" s="77"/>
      <c r="P109" s="77"/>
      <c r="Q109" s="77"/>
      <c r="R109" s="77"/>
      <c r="S109" s="77"/>
      <c r="T109" s="77"/>
      <c r="U109" s="78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120</v>
      </c>
      <c r="AU109" s="17" t="s">
        <v>76</v>
      </c>
    </row>
    <row r="110" s="13" customFormat="1">
      <c r="A110" s="13"/>
      <c r="B110" s="220"/>
      <c r="C110" s="221"/>
      <c r="D110" s="207" t="s">
        <v>147</v>
      </c>
      <c r="E110" s="222" t="s">
        <v>17</v>
      </c>
      <c r="F110" s="223" t="s">
        <v>206</v>
      </c>
      <c r="G110" s="221"/>
      <c r="H110" s="224">
        <v>600</v>
      </c>
      <c r="I110" s="221"/>
      <c r="J110" s="221"/>
      <c r="K110" s="221"/>
      <c r="L110" s="225"/>
      <c r="M110" s="226"/>
      <c r="N110" s="227"/>
      <c r="O110" s="227"/>
      <c r="P110" s="227"/>
      <c r="Q110" s="227"/>
      <c r="R110" s="227"/>
      <c r="S110" s="227"/>
      <c r="T110" s="227"/>
      <c r="U110" s="228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147</v>
      </c>
      <c r="AU110" s="229" t="s">
        <v>76</v>
      </c>
      <c r="AV110" s="13" t="s">
        <v>76</v>
      </c>
      <c r="AW110" s="13" t="s">
        <v>29</v>
      </c>
      <c r="AX110" s="13" t="s">
        <v>66</v>
      </c>
      <c r="AY110" s="229" t="s">
        <v>112</v>
      </c>
    </row>
    <row r="111" s="14" customFormat="1">
      <c r="A111" s="14"/>
      <c r="B111" s="230"/>
      <c r="C111" s="231"/>
      <c r="D111" s="207" t="s">
        <v>147</v>
      </c>
      <c r="E111" s="232" t="s">
        <v>17</v>
      </c>
      <c r="F111" s="233" t="s">
        <v>149</v>
      </c>
      <c r="G111" s="231"/>
      <c r="H111" s="234">
        <v>600</v>
      </c>
      <c r="I111" s="231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7"/>
      <c r="U111" s="238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147</v>
      </c>
      <c r="AU111" s="239" t="s">
        <v>76</v>
      </c>
      <c r="AV111" s="14" t="s">
        <v>119</v>
      </c>
      <c r="AW111" s="14" t="s">
        <v>29</v>
      </c>
      <c r="AX111" s="14" t="s">
        <v>74</v>
      </c>
      <c r="AY111" s="239" t="s">
        <v>112</v>
      </c>
    </row>
    <row r="112" s="2" customFormat="1" ht="16.5" customHeight="1">
      <c r="A112" s="32"/>
      <c r="B112" s="33"/>
      <c r="C112" s="211" t="s">
        <v>172</v>
      </c>
      <c r="D112" s="211" t="s">
        <v>131</v>
      </c>
      <c r="E112" s="212" t="s">
        <v>150</v>
      </c>
      <c r="F112" s="213" t="s">
        <v>151</v>
      </c>
      <c r="G112" s="214" t="s">
        <v>152</v>
      </c>
      <c r="H112" s="215">
        <v>4.0709999999999997</v>
      </c>
      <c r="I112" s="216">
        <v>264</v>
      </c>
      <c r="J112" s="216">
        <f>ROUND(I112*H112,2)</f>
        <v>1074.74</v>
      </c>
      <c r="K112" s="213" t="s">
        <v>17</v>
      </c>
      <c r="L112" s="217"/>
      <c r="M112" s="218" t="s">
        <v>17</v>
      </c>
      <c r="N112" s="219" t="s">
        <v>37</v>
      </c>
      <c r="O112" s="203">
        <v>0</v>
      </c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3">
        <f>S112*H112</f>
        <v>0</v>
      </c>
      <c r="U112" s="204" t="s">
        <v>17</v>
      </c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205" t="s">
        <v>134</v>
      </c>
      <c r="AT112" s="205" t="s">
        <v>131</v>
      </c>
      <c r="AU112" s="205" t="s">
        <v>76</v>
      </c>
      <c r="AY112" s="17" t="s">
        <v>112</v>
      </c>
      <c r="BE112" s="206">
        <f>IF(N112="základní",J112,0)</f>
        <v>1074.74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7" t="s">
        <v>74</v>
      </c>
      <c r="BK112" s="206">
        <f>ROUND(I112*H112,2)</f>
        <v>1074.74</v>
      </c>
      <c r="BL112" s="17" t="s">
        <v>119</v>
      </c>
      <c r="BM112" s="205" t="s">
        <v>175</v>
      </c>
    </row>
    <row r="113" s="2" customFormat="1">
      <c r="A113" s="32"/>
      <c r="B113" s="33"/>
      <c r="C113" s="34"/>
      <c r="D113" s="207" t="s">
        <v>120</v>
      </c>
      <c r="E113" s="34"/>
      <c r="F113" s="208" t="s">
        <v>151</v>
      </c>
      <c r="G113" s="34"/>
      <c r="H113" s="34"/>
      <c r="I113" s="34"/>
      <c r="J113" s="34"/>
      <c r="K113" s="34"/>
      <c r="L113" s="38"/>
      <c r="M113" s="209"/>
      <c r="N113" s="210"/>
      <c r="O113" s="77"/>
      <c r="P113" s="77"/>
      <c r="Q113" s="77"/>
      <c r="R113" s="77"/>
      <c r="S113" s="77"/>
      <c r="T113" s="77"/>
      <c r="U113" s="78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120</v>
      </c>
      <c r="AU113" s="17" t="s">
        <v>76</v>
      </c>
    </row>
    <row r="114" s="2" customFormat="1" ht="16.5" customHeight="1">
      <c r="A114" s="32"/>
      <c r="B114" s="33"/>
      <c r="C114" s="195" t="s">
        <v>145</v>
      </c>
      <c r="D114" s="195" t="s">
        <v>114</v>
      </c>
      <c r="E114" s="196" t="s">
        <v>155</v>
      </c>
      <c r="F114" s="197" t="s">
        <v>156</v>
      </c>
      <c r="G114" s="198" t="s">
        <v>157</v>
      </c>
      <c r="H114" s="199">
        <v>0.035999999999999997</v>
      </c>
      <c r="I114" s="200">
        <v>29000</v>
      </c>
      <c r="J114" s="200">
        <f>ROUND(I114*H114,2)</f>
        <v>1044</v>
      </c>
      <c r="K114" s="197" t="s">
        <v>118</v>
      </c>
      <c r="L114" s="38"/>
      <c r="M114" s="201" t="s">
        <v>17</v>
      </c>
      <c r="N114" s="202" t="s">
        <v>37</v>
      </c>
      <c r="O114" s="203">
        <v>0</v>
      </c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3">
        <f>S114*H114</f>
        <v>0</v>
      </c>
      <c r="U114" s="204" t="s">
        <v>17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205" t="s">
        <v>119</v>
      </c>
      <c r="AT114" s="205" t="s">
        <v>114</v>
      </c>
      <c r="AU114" s="205" t="s">
        <v>76</v>
      </c>
      <c r="AY114" s="17" t="s">
        <v>112</v>
      </c>
      <c r="BE114" s="206">
        <f>IF(N114="základní",J114,0)</f>
        <v>1044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7" t="s">
        <v>74</v>
      </c>
      <c r="BK114" s="206">
        <f>ROUND(I114*H114,2)</f>
        <v>1044</v>
      </c>
      <c r="BL114" s="17" t="s">
        <v>119</v>
      </c>
      <c r="BM114" s="205" t="s">
        <v>180</v>
      </c>
    </row>
    <row r="115" s="2" customFormat="1">
      <c r="A115" s="32"/>
      <c r="B115" s="33"/>
      <c r="C115" s="34"/>
      <c r="D115" s="207" t="s">
        <v>120</v>
      </c>
      <c r="E115" s="34"/>
      <c r="F115" s="208" t="s">
        <v>159</v>
      </c>
      <c r="G115" s="34"/>
      <c r="H115" s="34"/>
      <c r="I115" s="34"/>
      <c r="J115" s="34"/>
      <c r="K115" s="34"/>
      <c r="L115" s="38"/>
      <c r="M115" s="209"/>
      <c r="N115" s="210"/>
      <c r="O115" s="77"/>
      <c r="P115" s="77"/>
      <c r="Q115" s="77"/>
      <c r="R115" s="77"/>
      <c r="S115" s="77"/>
      <c r="T115" s="77"/>
      <c r="U115" s="78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120</v>
      </c>
      <c r="AU115" s="17" t="s">
        <v>76</v>
      </c>
    </row>
    <row r="116" s="2" customFormat="1" ht="16.5" customHeight="1">
      <c r="A116" s="32"/>
      <c r="B116" s="33"/>
      <c r="C116" s="211" t="s">
        <v>8</v>
      </c>
      <c r="D116" s="211" t="s">
        <v>131</v>
      </c>
      <c r="E116" s="212" t="s">
        <v>160</v>
      </c>
      <c r="F116" s="213" t="s">
        <v>161</v>
      </c>
      <c r="G116" s="214" t="s">
        <v>152</v>
      </c>
      <c r="H116" s="215">
        <v>36</v>
      </c>
      <c r="I116" s="216">
        <v>88</v>
      </c>
      <c r="J116" s="216">
        <f>ROUND(I116*H116,2)</f>
        <v>3168</v>
      </c>
      <c r="K116" s="213" t="s">
        <v>17</v>
      </c>
      <c r="L116" s="217"/>
      <c r="M116" s="218" t="s">
        <v>17</v>
      </c>
      <c r="N116" s="219" t="s">
        <v>37</v>
      </c>
      <c r="O116" s="203">
        <v>0</v>
      </c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3">
        <f>S116*H116</f>
        <v>0</v>
      </c>
      <c r="U116" s="204" t="s">
        <v>17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205" t="s">
        <v>134</v>
      </c>
      <c r="AT116" s="205" t="s">
        <v>131</v>
      </c>
      <c r="AU116" s="205" t="s">
        <v>76</v>
      </c>
      <c r="AY116" s="17" t="s">
        <v>112</v>
      </c>
      <c r="BE116" s="206">
        <f>IF(N116="základní",J116,0)</f>
        <v>3168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7" t="s">
        <v>74</v>
      </c>
      <c r="BK116" s="206">
        <f>ROUND(I116*H116,2)</f>
        <v>3168</v>
      </c>
      <c r="BL116" s="17" t="s">
        <v>119</v>
      </c>
      <c r="BM116" s="205" t="s">
        <v>187</v>
      </c>
    </row>
    <row r="117" s="2" customFormat="1">
      <c r="A117" s="32"/>
      <c r="B117" s="33"/>
      <c r="C117" s="34"/>
      <c r="D117" s="207" t="s">
        <v>120</v>
      </c>
      <c r="E117" s="34"/>
      <c r="F117" s="208" t="s">
        <v>161</v>
      </c>
      <c r="G117" s="34"/>
      <c r="H117" s="34"/>
      <c r="I117" s="34"/>
      <c r="J117" s="34"/>
      <c r="K117" s="34"/>
      <c r="L117" s="38"/>
      <c r="M117" s="209"/>
      <c r="N117" s="210"/>
      <c r="O117" s="77"/>
      <c r="P117" s="77"/>
      <c r="Q117" s="77"/>
      <c r="R117" s="77"/>
      <c r="S117" s="77"/>
      <c r="T117" s="77"/>
      <c r="U117" s="78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120</v>
      </c>
      <c r="AU117" s="17" t="s">
        <v>76</v>
      </c>
    </row>
    <row r="118" s="2" customFormat="1" ht="16.5" customHeight="1">
      <c r="A118" s="32"/>
      <c r="B118" s="33"/>
      <c r="C118" s="195" t="s">
        <v>153</v>
      </c>
      <c r="D118" s="195" t="s">
        <v>114</v>
      </c>
      <c r="E118" s="196" t="s">
        <v>164</v>
      </c>
      <c r="F118" s="197" t="s">
        <v>165</v>
      </c>
      <c r="G118" s="198" t="s">
        <v>117</v>
      </c>
      <c r="H118" s="199">
        <v>26</v>
      </c>
      <c r="I118" s="200">
        <v>127</v>
      </c>
      <c r="J118" s="200">
        <f>ROUND(I118*H118,2)</f>
        <v>3302</v>
      </c>
      <c r="K118" s="197" t="s">
        <v>118</v>
      </c>
      <c r="L118" s="38"/>
      <c r="M118" s="201" t="s">
        <v>17</v>
      </c>
      <c r="N118" s="202" t="s">
        <v>37</v>
      </c>
      <c r="O118" s="203">
        <v>0</v>
      </c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3">
        <f>S118*H118</f>
        <v>0</v>
      </c>
      <c r="U118" s="204" t="s">
        <v>17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05" t="s">
        <v>119</v>
      </c>
      <c r="AT118" s="205" t="s">
        <v>114</v>
      </c>
      <c r="AU118" s="205" t="s">
        <v>76</v>
      </c>
      <c r="AY118" s="17" t="s">
        <v>112</v>
      </c>
      <c r="BE118" s="206">
        <f>IF(N118="základní",J118,0)</f>
        <v>3302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7" t="s">
        <v>74</v>
      </c>
      <c r="BK118" s="206">
        <f>ROUND(I118*H118,2)</f>
        <v>3302</v>
      </c>
      <c r="BL118" s="17" t="s">
        <v>119</v>
      </c>
      <c r="BM118" s="205" t="s">
        <v>207</v>
      </c>
    </row>
    <row r="119" s="2" customFormat="1">
      <c r="A119" s="32"/>
      <c r="B119" s="33"/>
      <c r="C119" s="34"/>
      <c r="D119" s="207" t="s">
        <v>120</v>
      </c>
      <c r="E119" s="34"/>
      <c r="F119" s="208" t="s">
        <v>167</v>
      </c>
      <c r="G119" s="34"/>
      <c r="H119" s="34"/>
      <c r="I119" s="34"/>
      <c r="J119" s="34"/>
      <c r="K119" s="34"/>
      <c r="L119" s="38"/>
      <c r="M119" s="209"/>
      <c r="N119" s="210"/>
      <c r="O119" s="77"/>
      <c r="P119" s="77"/>
      <c r="Q119" s="77"/>
      <c r="R119" s="77"/>
      <c r="S119" s="77"/>
      <c r="T119" s="77"/>
      <c r="U119" s="78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120</v>
      </c>
      <c r="AU119" s="17" t="s">
        <v>76</v>
      </c>
    </row>
    <row r="120" s="13" customFormat="1">
      <c r="A120" s="13"/>
      <c r="B120" s="220"/>
      <c r="C120" s="221"/>
      <c r="D120" s="207" t="s">
        <v>147</v>
      </c>
      <c r="E120" s="222" t="s">
        <v>17</v>
      </c>
      <c r="F120" s="223" t="s">
        <v>208</v>
      </c>
      <c r="G120" s="221"/>
      <c r="H120" s="224">
        <v>24</v>
      </c>
      <c r="I120" s="221"/>
      <c r="J120" s="221"/>
      <c r="K120" s="221"/>
      <c r="L120" s="225"/>
      <c r="M120" s="226"/>
      <c r="N120" s="227"/>
      <c r="O120" s="227"/>
      <c r="P120" s="227"/>
      <c r="Q120" s="227"/>
      <c r="R120" s="227"/>
      <c r="S120" s="227"/>
      <c r="T120" s="227"/>
      <c r="U120" s="228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147</v>
      </c>
      <c r="AU120" s="229" t="s">
        <v>76</v>
      </c>
      <c r="AV120" s="13" t="s">
        <v>76</v>
      </c>
      <c r="AW120" s="13" t="s">
        <v>29</v>
      </c>
      <c r="AX120" s="13" t="s">
        <v>66</v>
      </c>
      <c r="AY120" s="229" t="s">
        <v>112</v>
      </c>
    </row>
    <row r="121" s="13" customFormat="1">
      <c r="A121" s="13"/>
      <c r="B121" s="220"/>
      <c r="C121" s="221"/>
      <c r="D121" s="207" t="s">
        <v>147</v>
      </c>
      <c r="E121" s="222" t="s">
        <v>17</v>
      </c>
      <c r="F121" s="223" t="s">
        <v>209</v>
      </c>
      <c r="G121" s="221"/>
      <c r="H121" s="224">
        <v>2</v>
      </c>
      <c r="I121" s="221"/>
      <c r="J121" s="221"/>
      <c r="K121" s="221"/>
      <c r="L121" s="225"/>
      <c r="M121" s="226"/>
      <c r="N121" s="227"/>
      <c r="O121" s="227"/>
      <c r="P121" s="227"/>
      <c r="Q121" s="227"/>
      <c r="R121" s="227"/>
      <c r="S121" s="227"/>
      <c r="T121" s="227"/>
      <c r="U121" s="228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147</v>
      </c>
      <c r="AU121" s="229" t="s">
        <v>76</v>
      </c>
      <c r="AV121" s="13" t="s">
        <v>76</v>
      </c>
      <c r="AW121" s="13" t="s">
        <v>29</v>
      </c>
      <c r="AX121" s="13" t="s">
        <v>66</v>
      </c>
      <c r="AY121" s="229" t="s">
        <v>112</v>
      </c>
    </row>
    <row r="122" s="14" customFormat="1">
      <c r="A122" s="14"/>
      <c r="B122" s="230"/>
      <c r="C122" s="231"/>
      <c r="D122" s="207" t="s">
        <v>147</v>
      </c>
      <c r="E122" s="232" t="s">
        <v>17</v>
      </c>
      <c r="F122" s="233" t="s">
        <v>149</v>
      </c>
      <c r="G122" s="231"/>
      <c r="H122" s="234">
        <v>26</v>
      </c>
      <c r="I122" s="231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7"/>
      <c r="U122" s="238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147</v>
      </c>
      <c r="AU122" s="239" t="s">
        <v>76</v>
      </c>
      <c r="AV122" s="14" t="s">
        <v>119</v>
      </c>
      <c r="AW122" s="14" t="s">
        <v>29</v>
      </c>
      <c r="AX122" s="14" t="s">
        <v>74</v>
      </c>
      <c r="AY122" s="239" t="s">
        <v>112</v>
      </c>
    </row>
    <row r="123" s="2" customFormat="1" ht="16.5" customHeight="1">
      <c r="A123" s="32"/>
      <c r="B123" s="33"/>
      <c r="C123" s="211" t="s">
        <v>210</v>
      </c>
      <c r="D123" s="211" t="s">
        <v>131</v>
      </c>
      <c r="E123" s="212" t="s">
        <v>169</v>
      </c>
      <c r="F123" s="213" t="s">
        <v>170</v>
      </c>
      <c r="G123" s="214" t="s">
        <v>117</v>
      </c>
      <c r="H123" s="215">
        <v>26</v>
      </c>
      <c r="I123" s="216">
        <v>88</v>
      </c>
      <c r="J123" s="216">
        <f>ROUND(I123*H123,2)</f>
        <v>2288</v>
      </c>
      <c r="K123" s="213" t="s">
        <v>17</v>
      </c>
      <c r="L123" s="217"/>
      <c r="M123" s="218" t="s">
        <v>17</v>
      </c>
      <c r="N123" s="219" t="s">
        <v>37</v>
      </c>
      <c r="O123" s="203">
        <v>0</v>
      </c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3">
        <f>S123*H123</f>
        <v>0</v>
      </c>
      <c r="U123" s="204" t="s">
        <v>17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5" t="s">
        <v>134</v>
      </c>
      <c r="AT123" s="205" t="s">
        <v>131</v>
      </c>
      <c r="AU123" s="205" t="s">
        <v>76</v>
      </c>
      <c r="AY123" s="17" t="s">
        <v>112</v>
      </c>
      <c r="BE123" s="206">
        <f>IF(N123="základní",J123,0)</f>
        <v>2288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7" t="s">
        <v>74</v>
      </c>
      <c r="BK123" s="206">
        <f>ROUND(I123*H123,2)</f>
        <v>2288</v>
      </c>
      <c r="BL123" s="17" t="s">
        <v>119</v>
      </c>
      <c r="BM123" s="205" t="s">
        <v>211</v>
      </c>
    </row>
    <row r="124" s="2" customFormat="1">
      <c r="A124" s="32"/>
      <c r="B124" s="33"/>
      <c r="C124" s="34"/>
      <c r="D124" s="207" t="s">
        <v>120</v>
      </c>
      <c r="E124" s="34"/>
      <c r="F124" s="208" t="s">
        <v>170</v>
      </c>
      <c r="G124" s="34"/>
      <c r="H124" s="34"/>
      <c r="I124" s="34"/>
      <c r="J124" s="34"/>
      <c r="K124" s="34"/>
      <c r="L124" s="38"/>
      <c r="M124" s="209"/>
      <c r="N124" s="210"/>
      <c r="O124" s="77"/>
      <c r="P124" s="77"/>
      <c r="Q124" s="77"/>
      <c r="R124" s="77"/>
      <c r="S124" s="77"/>
      <c r="T124" s="77"/>
      <c r="U124" s="78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120</v>
      </c>
      <c r="AU124" s="17" t="s">
        <v>76</v>
      </c>
    </row>
    <row r="125" s="2" customFormat="1" ht="16.5" customHeight="1">
      <c r="A125" s="32"/>
      <c r="B125" s="33"/>
      <c r="C125" s="195" t="s">
        <v>158</v>
      </c>
      <c r="D125" s="195" t="s">
        <v>114</v>
      </c>
      <c r="E125" s="196" t="s">
        <v>173</v>
      </c>
      <c r="F125" s="197" t="s">
        <v>174</v>
      </c>
      <c r="G125" s="198" t="s">
        <v>117</v>
      </c>
      <c r="H125" s="199">
        <v>26</v>
      </c>
      <c r="I125" s="200">
        <v>337</v>
      </c>
      <c r="J125" s="200">
        <f>ROUND(I125*H125,2)</f>
        <v>8762</v>
      </c>
      <c r="K125" s="197" t="s">
        <v>118</v>
      </c>
      <c r="L125" s="38"/>
      <c r="M125" s="201" t="s">
        <v>17</v>
      </c>
      <c r="N125" s="202" t="s">
        <v>37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3">
        <f>S125*H125</f>
        <v>0</v>
      </c>
      <c r="U125" s="204" t="s">
        <v>17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5" t="s">
        <v>119</v>
      </c>
      <c r="AT125" s="205" t="s">
        <v>114</v>
      </c>
      <c r="AU125" s="205" t="s">
        <v>76</v>
      </c>
      <c r="AY125" s="17" t="s">
        <v>112</v>
      </c>
      <c r="BE125" s="206">
        <f>IF(N125="základní",J125,0)</f>
        <v>8762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7" t="s">
        <v>74</v>
      </c>
      <c r="BK125" s="206">
        <f>ROUND(I125*H125,2)</f>
        <v>8762</v>
      </c>
      <c r="BL125" s="17" t="s">
        <v>119</v>
      </c>
      <c r="BM125" s="205" t="s">
        <v>212</v>
      </c>
    </row>
    <row r="126" s="2" customFormat="1">
      <c r="A126" s="32"/>
      <c r="B126" s="33"/>
      <c r="C126" s="34"/>
      <c r="D126" s="207" t="s">
        <v>120</v>
      </c>
      <c r="E126" s="34"/>
      <c r="F126" s="208" t="s">
        <v>176</v>
      </c>
      <c r="G126" s="34"/>
      <c r="H126" s="34"/>
      <c r="I126" s="34"/>
      <c r="J126" s="34"/>
      <c r="K126" s="34"/>
      <c r="L126" s="38"/>
      <c r="M126" s="209"/>
      <c r="N126" s="210"/>
      <c r="O126" s="77"/>
      <c r="P126" s="77"/>
      <c r="Q126" s="77"/>
      <c r="R126" s="77"/>
      <c r="S126" s="77"/>
      <c r="T126" s="77"/>
      <c r="U126" s="78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120</v>
      </c>
      <c r="AU126" s="17" t="s">
        <v>76</v>
      </c>
    </row>
    <row r="127" s="13" customFormat="1">
      <c r="A127" s="13"/>
      <c r="B127" s="220"/>
      <c r="C127" s="221"/>
      <c r="D127" s="207" t="s">
        <v>147</v>
      </c>
      <c r="E127" s="222" t="s">
        <v>17</v>
      </c>
      <c r="F127" s="223" t="s">
        <v>213</v>
      </c>
      <c r="G127" s="221"/>
      <c r="H127" s="224">
        <v>2</v>
      </c>
      <c r="I127" s="221"/>
      <c r="J127" s="221"/>
      <c r="K127" s="221"/>
      <c r="L127" s="225"/>
      <c r="M127" s="226"/>
      <c r="N127" s="227"/>
      <c r="O127" s="227"/>
      <c r="P127" s="227"/>
      <c r="Q127" s="227"/>
      <c r="R127" s="227"/>
      <c r="S127" s="227"/>
      <c r="T127" s="227"/>
      <c r="U127" s="228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147</v>
      </c>
      <c r="AU127" s="229" t="s">
        <v>76</v>
      </c>
      <c r="AV127" s="13" t="s">
        <v>76</v>
      </c>
      <c r="AW127" s="13" t="s">
        <v>29</v>
      </c>
      <c r="AX127" s="13" t="s">
        <v>66</v>
      </c>
      <c r="AY127" s="229" t="s">
        <v>112</v>
      </c>
    </row>
    <row r="128" s="13" customFormat="1">
      <c r="A128" s="13"/>
      <c r="B128" s="220"/>
      <c r="C128" s="221"/>
      <c r="D128" s="207" t="s">
        <v>147</v>
      </c>
      <c r="E128" s="222" t="s">
        <v>17</v>
      </c>
      <c r="F128" s="223" t="s">
        <v>214</v>
      </c>
      <c r="G128" s="221"/>
      <c r="H128" s="224">
        <v>24</v>
      </c>
      <c r="I128" s="221"/>
      <c r="J128" s="221"/>
      <c r="K128" s="221"/>
      <c r="L128" s="225"/>
      <c r="M128" s="226"/>
      <c r="N128" s="227"/>
      <c r="O128" s="227"/>
      <c r="P128" s="227"/>
      <c r="Q128" s="227"/>
      <c r="R128" s="227"/>
      <c r="S128" s="227"/>
      <c r="T128" s="227"/>
      <c r="U128" s="228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147</v>
      </c>
      <c r="AU128" s="229" t="s">
        <v>76</v>
      </c>
      <c r="AV128" s="13" t="s">
        <v>76</v>
      </c>
      <c r="AW128" s="13" t="s">
        <v>29</v>
      </c>
      <c r="AX128" s="13" t="s">
        <v>66</v>
      </c>
      <c r="AY128" s="229" t="s">
        <v>112</v>
      </c>
    </row>
    <row r="129" s="14" customFormat="1">
      <c r="A129" s="14"/>
      <c r="B129" s="230"/>
      <c r="C129" s="231"/>
      <c r="D129" s="207" t="s">
        <v>147</v>
      </c>
      <c r="E129" s="232" t="s">
        <v>17</v>
      </c>
      <c r="F129" s="233" t="s">
        <v>149</v>
      </c>
      <c r="G129" s="231"/>
      <c r="H129" s="234">
        <v>26</v>
      </c>
      <c r="I129" s="231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7"/>
      <c r="U129" s="238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147</v>
      </c>
      <c r="AU129" s="239" t="s">
        <v>76</v>
      </c>
      <c r="AV129" s="14" t="s">
        <v>119</v>
      </c>
      <c r="AW129" s="14" t="s">
        <v>29</v>
      </c>
      <c r="AX129" s="14" t="s">
        <v>74</v>
      </c>
      <c r="AY129" s="239" t="s">
        <v>112</v>
      </c>
    </row>
    <row r="130" s="2" customFormat="1" ht="16.5" customHeight="1">
      <c r="A130" s="32"/>
      <c r="B130" s="33"/>
      <c r="C130" s="195" t="s">
        <v>215</v>
      </c>
      <c r="D130" s="195" t="s">
        <v>114</v>
      </c>
      <c r="E130" s="196" t="s">
        <v>178</v>
      </c>
      <c r="F130" s="197" t="s">
        <v>179</v>
      </c>
      <c r="G130" s="198" t="s">
        <v>117</v>
      </c>
      <c r="H130" s="199">
        <v>130</v>
      </c>
      <c r="I130" s="200">
        <v>20.399999999999999</v>
      </c>
      <c r="J130" s="200">
        <f>ROUND(I130*H130,2)</f>
        <v>2652</v>
      </c>
      <c r="K130" s="197" t="s">
        <v>118</v>
      </c>
      <c r="L130" s="38"/>
      <c r="M130" s="201" t="s">
        <v>17</v>
      </c>
      <c r="N130" s="202" t="s">
        <v>37</v>
      </c>
      <c r="O130" s="203">
        <v>0</v>
      </c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3">
        <f>S130*H130</f>
        <v>0</v>
      </c>
      <c r="U130" s="204" t="s">
        <v>17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5" t="s">
        <v>119</v>
      </c>
      <c r="AT130" s="205" t="s">
        <v>114</v>
      </c>
      <c r="AU130" s="205" t="s">
        <v>76</v>
      </c>
      <c r="AY130" s="17" t="s">
        <v>112</v>
      </c>
      <c r="BE130" s="206">
        <f>IF(N130="základní",J130,0)</f>
        <v>2652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7" t="s">
        <v>74</v>
      </c>
      <c r="BK130" s="206">
        <f>ROUND(I130*H130,2)</f>
        <v>2652</v>
      </c>
      <c r="BL130" s="17" t="s">
        <v>119</v>
      </c>
      <c r="BM130" s="205" t="s">
        <v>216</v>
      </c>
    </row>
    <row r="131" s="2" customFormat="1">
      <c r="A131" s="32"/>
      <c r="B131" s="33"/>
      <c r="C131" s="34"/>
      <c r="D131" s="207" t="s">
        <v>120</v>
      </c>
      <c r="E131" s="34"/>
      <c r="F131" s="208" t="s">
        <v>181</v>
      </c>
      <c r="G131" s="34"/>
      <c r="H131" s="34"/>
      <c r="I131" s="34"/>
      <c r="J131" s="34"/>
      <c r="K131" s="34"/>
      <c r="L131" s="38"/>
      <c r="M131" s="209"/>
      <c r="N131" s="210"/>
      <c r="O131" s="77"/>
      <c r="P131" s="77"/>
      <c r="Q131" s="77"/>
      <c r="R131" s="77"/>
      <c r="S131" s="77"/>
      <c r="T131" s="77"/>
      <c r="U131" s="78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120</v>
      </c>
      <c r="AU131" s="17" t="s">
        <v>76</v>
      </c>
    </row>
    <row r="132" s="13" customFormat="1">
      <c r="A132" s="13"/>
      <c r="B132" s="220"/>
      <c r="C132" s="221"/>
      <c r="D132" s="207" t="s">
        <v>147</v>
      </c>
      <c r="E132" s="222" t="s">
        <v>17</v>
      </c>
      <c r="F132" s="223" t="s">
        <v>217</v>
      </c>
      <c r="G132" s="221"/>
      <c r="H132" s="224">
        <v>130</v>
      </c>
      <c r="I132" s="221"/>
      <c r="J132" s="221"/>
      <c r="K132" s="221"/>
      <c r="L132" s="225"/>
      <c r="M132" s="226"/>
      <c r="N132" s="227"/>
      <c r="O132" s="227"/>
      <c r="P132" s="227"/>
      <c r="Q132" s="227"/>
      <c r="R132" s="227"/>
      <c r="S132" s="227"/>
      <c r="T132" s="227"/>
      <c r="U132" s="228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147</v>
      </c>
      <c r="AU132" s="229" t="s">
        <v>76</v>
      </c>
      <c r="AV132" s="13" t="s">
        <v>76</v>
      </c>
      <c r="AW132" s="13" t="s">
        <v>29</v>
      </c>
      <c r="AX132" s="13" t="s">
        <v>66</v>
      </c>
      <c r="AY132" s="229" t="s">
        <v>112</v>
      </c>
    </row>
    <row r="133" s="14" customFormat="1">
      <c r="A133" s="14"/>
      <c r="B133" s="230"/>
      <c r="C133" s="231"/>
      <c r="D133" s="207" t="s">
        <v>147</v>
      </c>
      <c r="E133" s="232" t="s">
        <v>17</v>
      </c>
      <c r="F133" s="233" t="s">
        <v>149</v>
      </c>
      <c r="G133" s="231"/>
      <c r="H133" s="234">
        <v>130</v>
      </c>
      <c r="I133" s="231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7"/>
      <c r="U133" s="238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147</v>
      </c>
      <c r="AU133" s="239" t="s">
        <v>76</v>
      </c>
      <c r="AV133" s="14" t="s">
        <v>119</v>
      </c>
      <c r="AW133" s="14" t="s">
        <v>29</v>
      </c>
      <c r="AX133" s="14" t="s">
        <v>74</v>
      </c>
      <c r="AY133" s="239" t="s">
        <v>112</v>
      </c>
    </row>
    <row r="134" s="12" customFormat="1" ht="22.8" customHeight="1">
      <c r="A134" s="12"/>
      <c r="B134" s="180"/>
      <c r="C134" s="181"/>
      <c r="D134" s="182" t="s">
        <v>65</v>
      </c>
      <c r="E134" s="193" t="s">
        <v>154</v>
      </c>
      <c r="F134" s="193" t="s">
        <v>218</v>
      </c>
      <c r="G134" s="181"/>
      <c r="H134" s="181"/>
      <c r="I134" s="181"/>
      <c r="J134" s="194">
        <f>BK134</f>
        <v>24200</v>
      </c>
      <c r="K134" s="181"/>
      <c r="L134" s="185"/>
      <c r="M134" s="186"/>
      <c r="N134" s="187"/>
      <c r="O134" s="187"/>
      <c r="P134" s="188">
        <f>SUM(P135:P136)</f>
        <v>0</v>
      </c>
      <c r="Q134" s="187"/>
      <c r="R134" s="188">
        <f>SUM(R135:R136)</f>
        <v>0</v>
      </c>
      <c r="S134" s="187"/>
      <c r="T134" s="188">
        <f>SUM(T135:T136)</f>
        <v>0</v>
      </c>
      <c r="U134" s="189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0" t="s">
        <v>74</v>
      </c>
      <c r="AT134" s="191" t="s">
        <v>65</v>
      </c>
      <c r="AU134" s="191" t="s">
        <v>74</v>
      </c>
      <c r="AY134" s="190" t="s">
        <v>112</v>
      </c>
      <c r="BK134" s="192">
        <f>SUM(BK135:BK136)</f>
        <v>24200</v>
      </c>
    </row>
    <row r="135" s="2" customFormat="1" ht="16.5" customHeight="1">
      <c r="A135" s="32"/>
      <c r="B135" s="33"/>
      <c r="C135" s="195" t="s">
        <v>162</v>
      </c>
      <c r="D135" s="195" t="s">
        <v>114</v>
      </c>
      <c r="E135" s="196" t="s">
        <v>219</v>
      </c>
      <c r="F135" s="197" t="s">
        <v>220</v>
      </c>
      <c r="G135" s="198" t="s">
        <v>221</v>
      </c>
      <c r="H135" s="199">
        <v>400</v>
      </c>
      <c r="I135" s="200">
        <v>60.5</v>
      </c>
      <c r="J135" s="200">
        <f>ROUND(I135*H135,2)</f>
        <v>24200</v>
      </c>
      <c r="K135" s="197" t="s">
        <v>17</v>
      </c>
      <c r="L135" s="38"/>
      <c r="M135" s="201" t="s">
        <v>17</v>
      </c>
      <c r="N135" s="202" t="s">
        <v>37</v>
      </c>
      <c r="O135" s="203">
        <v>0</v>
      </c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3">
        <f>S135*H135</f>
        <v>0</v>
      </c>
      <c r="U135" s="204" t="s">
        <v>17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5" t="s">
        <v>119</v>
      </c>
      <c r="AT135" s="205" t="s">
        <v>114</v>
      </c>
      <c r="AU135" s="205" t="s">
        <v>76</v>
      </c>
      <c r="AY135" s="17" t="s">
        <v>112</v>
      </c>
      <c r="BE135" s="206">
        <f>IF(N135="základní",J135,0)</f>
        <v>24200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7" t="s">
        <v>74</v>
      </c>
      <c r="BK135" s="206">
        <f>ROUND(I135*H135,2)</f>
        <v>24200</v>
      </c>
      <c r="BL135" s="17" t="s">
        <v>119</v>
      </c>
      <c r="BM135" s="205" t="s">
        <v>148</v>
      </c>
    </row>
    <row r="136" s="2" customFormat="1">
      <c r="A136" s="32"/>
      <c r="B136" s="33"/>
      <c r="C136" s="34"/>
      <c r="D136" s="207" t="s">
        <v>120</v>
      </c>
      <c r="E136" s="34"/>
      <c r="F136" s="208" t="s">
        <v>220</v>
      </c>
      <c r="G136" s="34"/>
      <c r="H136" s="34"/>
      <c r="I136" s="34"/>
      <c r="J136" s="34"/>
      <c r="K136" s="34"/>
      <c r="L136" s="38"/>
      <c r="M136" s="209"/>
      <c r="N136" s="210"/>
      <c r="O136" s="77"/>
      <c r="P136" s="77"/>
      <c r="Q136" s="77"/>
      <c r="R136" s="77"/>
      <c r="S136" s="77"/>
      <c r="T136" s="77"/>
      <c r="U136" s="78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120</v>
      </c>
      <c r="AU136" s="17" t="s">
        <v>76</v>
      </c>
    </row>
    <row r="137" s="12" customFormat="1" ht="22.8" customHeight="1">
      <c r="A137" s="12"/>
      <c r="B137" s="180"/>
      <c r="C137" s="181"/>
      <c r="D137" s="182" t="s">
        <v>65</v>
      </c>
      <c r="E137" s="193" t="s">
        <v>183</v>
      </c>
      <c r="F137" s="193" t="s">
        <v>184</v>
      </c>
      <c r="G137" s="181"/>
      <c r="H137" s="181"/>
      <c r="I137" s="181"/>
      <c r="J137" s="194">
        <f>BK137</f>
        <v>2192.77</v>
      </c>
      <c r="K137" s="181"/>
      <c r="L137" s="185"/>
      <c r="M137" s="186"/>
      <c r="N137" s="187"/>
      <c r="O137" s="187"/>
      <c r="P137" s="188">
        <f>SUM(P138:P139)</f>
        <v>0</v>
      </c>
      <c r="Q137" s="187"/>
      <c r="R137" s="188">
        <f>SUM(R138:R139)</f>
        <v>0</v>
      </c>
      <c r="S137" s="187"/>
      <c r="T137" s="188">
        <f>SUM(T138:T139)</f>
        <v>0</v>
      </c>
      <c r="U137" s="189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0" t="s">
        <v>74</v>
      </c>
      <c r="AT137" s="191" t="s">
        <v>65</v>
      </c>
      <c r="AU137" s="191" t="s">
        <v>74</v>
      </c>
      <c r="AY137" s="190" t="s">
        <v>112</v>
      </c>
      <c r="BK137" s="192">
        <f>SUM(BK138:BK139)</f>
        <v>2192.77</v>
      </c>
    </row>
    <row r="138" s="2" customFormat="1" ht="16.5" customHeight="1">
      <c r="A138" s="32"/>
      <c r="B138" s="33"/>
      <c r="C138" s="195" t="s">
        <v>7</v>
      </c>
      <c r="D138" s="195" t="s">
        <v>114</v>
      </c>
      <c r="E138" s="196" t="s">
        <v>185</v>
      </c>
      <c r="F138" s="197" t="s">
        <v>186</v>
      </c>
      <c r="G138" s="198" t="s">
        <v>157</v>
      </c>
      <c r="H138" s="199">
        <v>2.3679999999999999</v>
      </c>
      <c r="I138" s="200">
        <v>926</v>
      </c>
      <c r="J138" s="200">
        <f>ROUND(I138*H138,2)</f>
        <v>2192.77</v>
      </c>
      <c r="K138" s="197" t="s">
        <v>118</v>
      </c>
      <c r="L138" s="38"/>
      <c r="M138" s="201" t="s">
        <v>17</v>
      </c>
      <c r="N138" s="202" t="s">
        <v>37</v>
      </c>
      <c r="O138" s="203">
        <v>0</v>
      </c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3">
        <f>S138*H138</f>
        <v>0</v>
      </c>
      <c r="U138" s="204" t="s">
        <v>17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5" t="s">
        <v>119</v>
      </c>
      <c r="AT138" s="205" t="s">
        <v>114</v>
      </c>
      <c r="AU138" s="205" t="s">
        <v>76</v>
      </c>
      <c r="AY138" s="17" t="s">
        <v>112</v>
      </c>
      <c r="BE138" s="206">
        <f>IF(N138="základní",J138,0)</f>
        <v>2192.77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7" t="s">
        <v>74</v>
      </c>
      <c r="BK138" s="206">
        <f>ROUND(I138*H138,2)</f>
        <v>2192.77</v>
      </c>
      <c r="BL138" s="17" t="s">
        <v>119</v>
      </c>
      <c r="BM138" s="205" t="s">
        <v>222</v>
      </c>
    </row>
    <row r="139" s="2" customFormat="1">
      <c r="A139" s="32"/>
      <c r="B139" s="33"/>
      <c r="C139" s="34"/>
      <c r="D139" s="207" t="s">
        <v>120</v>
      </c>
      <c r="E139" s="34"/>
      <c r="F139" s="208" t="s">
        <v>188</v>
      </c>
      <c r="G139" s="34"/>
      <c r="H139" s="34"/>
      <c r="I139" s="34"/>
      <c r="J139" s="34"/>
      <c r="K139" s="34"/>
      <c r="L139" s="38"/>
      <c r="M139" s="240"/>
      <c r="N139" s="241"/>
      <c r="O139" s="242"/>
      <c r="P139" s="242"/>
      <c r="Q139" s="242"/>
      <c r="R139" s="242"/>
      <c r="S139" s="242"/>
      <c r="T139" s="242"/>
      <c r="U139" s="243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120</v>
      </c>
      <c r="AU139" s="17" t="s">
        <v>76</v>
      </c>
    </row>
    <row r="140" s="2" customFormat="1" ht="6.96" customHeight="1">
      <c r="A140" s="3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38"/>
      <c r="M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</sheetData>
  <sheetProtection sheet="1" autoFilter="0" formatColumns="0" formatRows="0" objects="1" scenarios="1" spinCount="100000" saltValue="PFiGfALufn6jve3FG3uo1OQNnGuFM1hAF3Y/O4TnJO/qR3mnfNSJu00GF8x90ENj+mYh6i/5UDkZXmGFezefDA==" hashValue="BbrX3/FvXKwLA0qbzXVqXxELy80JSPfinAKMEBjHhIjMXrTmyW/4aklxPHivM0a9Ww5E1aST+Pqr+AdZv+JT6g==" algorithmName="SHA-512" password="CC35"/>
  <autoFilter ref="C82:K13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76</v>
      </c>
    </row>
    <row r="4" s="1" customFormat="1" ht="24.96" customHeight="1">
      <c r="B4" s="20"/>
      <c r="D4" s="123" t="s">
        <v>86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IP 1, IP 2, NP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87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223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28. 1. 2021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30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32</v>
      </c>
      <c r="E30" s="32"/>
      <c r="F30" s="32"/>
      <c r="G30" s="32"/>
      <c r="H30" s="32"/>
      <c r="I30" s="32"/>
      <c r="J30" s="137">
        <f>ROUND(J81, 2)</f>
        <v>729958.59999999998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34</v>
      </c>
      <c r="G32" s="32"/>
      <c r="H32" s="32"/>
      <c r="I32" s="138" t="s">
        <v>33</v>
      </c>
      <c r="J32" s="138" t="s">
        <v>35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36</v>
      </c>
      <c r="E33" s="125" t="s">
        <v>37</v>
      </c>
      <c r="F33" s="140">
        <f>ROUND((SUM(BE81:BE164)),  2)</f>
        <v>729958.59999999998</v>
      </c>
      <c r="G33" s="32"/>
      <c r="H33" s="32"/>
      <c r="I33" s="141">
        <v>0.20999999999999999</v>
      </c>
      <c r="J33" s="140">
        <f>ROUND(((SUM(BE81:BE164))*I33),  2)</f>
        <v>153291.31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38</v>
      </c>
      <c r="F34" s="140">
        <f>ROUND((SUM(BF81:BF164)),  2)</f>
        <v>0</v>
      </c>
      <c r="G34" s="32"/>
      <c r="H34" s="32"/>
      <c r="I34" s="141">
        <v>0.14999999999999999</v>
      </c>
      <c r="J34" s="140">
        <f>ROUND(((SUM(BF81:BF164))*I34),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39</v>
      </c>
      <c r="F35" s="140">
        <f>ROUND((SUM(BG81:BG164)),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40</v>
      </c>
      <c r="F36" s="140">
        <f>ROUND((SUM(BH81:BH164)),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41</v>
      </c>
      <c r="F37" s="140">
        <f>ROUND((SUM(BI81:BI164)),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42</v>
      </c>
      <c r="E39" s="144"/>
      <c r="F39" s="144"/>
      <c r="G39" s="145" t="s">
        <v>43</v>
      </c>
      <c r="H39" s="146" t="s">
        <v>44</v>
      </c>
      <c r="I39" s="144"/>
      <c r="J39" s="147">
        <f>SUM(J30:J37)</f>
        <v>883249.90999999992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89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IP 1, IP 2, NP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87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NP - Následná péče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28. 1. 2021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90</v>
      </c>
      <c r="D57" s="155"/>
      <c r="E57" s="155"/>
      <c r="F57" s="155"/>
      <c r="G57" s="155"/>
      <c r="H57" s="155"/>
      <c r="I57" s="155"/>
      <c r="J57" s="156" t="s">
        <v>91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64</v>
      </c>
      <c r="D59" s="34"/>
      <c r="E59" s="34"/>
      <c r="F59" s="34"/>
      <c r="G59" s="34"/>
      <c r="H59" s="34"/>
      <c r="I59" s="34"/>
      <c r="J59" s="95">
        <f>J81</f>
        <v>729958.59999999998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="9" customFormat="1" ht="24.96" customHeight="1">
      <c r="A60" s="9"/>
      <c r="B60" s="158"/>
      <c r="C60" s="159"/>
      <c r="D60" s="160" t="s">
        <v>93</v>
      </c>
      <c r="E60" s="161"/>
      <c r="F60" s="161"/>
      <c r="G60" s="161"/>
      <c r="H60" s="161"/>
      <c r="I60" s="161"/>
      <c r="J60" s="162">
        <f>J82</f>
        <v>729958.59999999998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94</v>
      </c>
      <c r="E61" s="167"/>
      <c r="F61" s="167"/>
      <c r="G61" s="167"/>
      <c r="H61" s="167"/>
      <c r="I61" s="167"/>
      <c r="J61" s="168">
        <f>J83</f>
        <v>729958.59999999998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2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6.96" customHeight="1">
      <c r="A63" s="3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12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="2" customFormat="1" ht="6.96" customHeight="1">
      <c r="A67" s="32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2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24.96" customHeight="1">
      <c r="A68" s="32"/>
      <c r="B68" s="33"/>
      <c r="C68" s="23" t="s">
        <v>96</v>
      </c>
      <c r="D68" s="34"/>
      <c r="E68" s="34"/>
      <c r="F68" s="34"/>
      <c r="G68" s="34"/>
      <c r="H68" s="34"/>
      <c r="I68" s="34"/>
      <c r="J68" s="34"/>
      <c r="K68" s="34"/>
      <c r="L68" s="12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6.96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9" t="s">
        <v>14</v>
      </c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153" t="str">
        <f>E7</f>
        <v>IP 1, IP 2, NP a VON</v>
      </c>
      <c r="F71" s="29"/>
      <c r="G71" s="29"/>
      <c r="H71" s="29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87</v>
      </c>
      <c r="D72" s="34"/>
      <c r="E72" s="34"/>
      <c r="F72" s="34"/>
      <c r="G72" s="34"/>
      <c r="H72" s="34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62" t="str">
        <f>E9</f>
        <v>NP - Následná péče</v>
      </c>
      <c r="F73" s="34"/>
      <c r="G73" s="34"/>
      <c r="H73" s="34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19</v>
      </c>
      <c r="D75" s="34"/>
      <c r="E75" s="34"/>
      <c r="F75" s="26" t="str">
        <f>F12</f>
        <v xml:space="preserve"> </v>
      </c>
      <c r="G75" s="34"/>
      <c r="H75" s="34"/>
      <c r="I75" s="29" t="s">
        <v>21</v>
      </c>
      <c r="J75" s="65" t="str">
        <f>IF(J12="","",J12)</f>
        <v>28. 1. 2021</v>
      </c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5.15" customHeight="1">
      <c r="A77" s="32"/>
      <c r="B77" s="33"/>
      <c r="C77" s="29" t="s">
        <v>23</v>
      </c>
      <c r="D77" s="34"/>
      <c r="E77" s="34"/>
      <c r="F77" s="26" t="str">
        <f>E15</f>
        <v xml:space="preserve"> </v>
      </c>
      <c r="G77" s="34"/>
      <c r="H77" s="34"/>
      <c r="I77" s="29" t="s">
        <v>27</v>
      </c>
      <c r="J77" s="30" t="str">
        <f>E21</f>
        <v xml:space="preserve"> </v>
      </c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5.15" customHeight="1">
      <c r="A78" s="32"/>
      <c r="B78" s="33"/>
      <c r="C78" s="29" t="s">
        <v>26</v>
      </c>
      <c r="D78" s="34"/>
      <c r="E78" s="34"/>
      <c r="F78" s="26" t="str">
        <f>IF(E18="","",E18)</f>
        <v xml:space="preserve"> </v>
      </c>
      <c r="G78" s="34"/>
      <c r="H78" s="34"/>
      <c r="I78" s="29" t="s">
        <v>28</v>
      </c>
      <c r="J78" s="30" t="str">
        <f>E24</f>
        <v xml:space="preserve"> </v>
      </c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0.32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11" customFormat="1" ht="29.28" customHeight="1">
      <c r="A80" s="170"/>
      <c r="B80" s="171"/>
      <c r="C80" s="172" t="s">
        <v>97</v>
      </c>
      <c r="D80" s="173" t="s">
        <v>51</v>
      </c>
      <c r="E80" s="173" t="s">
        <v>47</v>
      </c>
      <c r="F80" s="173" t="s">
        <v>48</v>
      </c>
      <c r="G80" s="173" t="s">
        <v>98</v>
      </c>
      <c r="H80" s="173" t="s">
        <v>99</v>
      </c>
      <c r="I80" s="173" t="s">
        <v>100</v>
      </c>
      <c r="J80" s="173" t="s">
        <v>91</v>
      </c>
      <c r="K80" s="174" t="s">
        <v>101</v>
      </c>
      <c r="L80" s="175"/>
      <c r="M80" s="85" t="s">
        <v>17</v>
      </c>
      <c r="N80" s="86" t="s">
        <v>36</v>
      </c>
      <c r="O80" s="86" t="s">
        <v>102</v>
      </c>
      <c r="P80" s="86" t="s">
        <v>103</v>
      </c>
      <c r="Q80" s="86" t="s">
        <v>104</v>
      </c>
      <c r="R80" s="86" t="s">
        <v>105</v>
      </c>
      <c r="S80" s="86" t="s">
        <v>106</v>
      </c>
      <c r="T80" s="86" t="s">
        <v>107</v>
      </c>
      <c r="U80" s="87" t="s">
        <v>108</v>
      </c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2"/>
      <c r="B81" s="33"/>
      <c r="C81" s="92" t="s">
        <v>109</v>
      </c>
      <c r="D81" s="34"/>
      <c r="E81" s="34"/>
      <c r="F81" s="34"/>
      <c r="G81" s="34"/>
      <c r="H81" s="34"/>
      <c r="I81" s="34"/>
      <c r="J81" s="176">
        <f>BK81</f>
        <v>729958.59999999998</v>
      </c>
      <c r="K81" s="34"/>
      <c r="L81" s="38"/>
      <c r="M81" s="88"/>
      <c r="N81" s="177"/>
      <c r="O81" s="89"/>
      <c r="P81" s="178">
        <f>P82</f>
        <v>0</v>
      </c>
      <c r="Q81" s="89"/>
      <c r="R81" s="178">
        <f>R82</f>
        <v>0</v>
      </c>
      <c r="S81" s="89"/>
      <c r="T81" s="178">
        <f>T82</f>
        <v>0</v>
      </c>
      <c r="U81" s="90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7" t="s">
        <v>65</v>
      </c>
      <c r="AU81" s="17" t="s">
        <v>92</v>
      </c>
      <c r="BK81" s="179">
        <f>BK82</f>
        <v>729958.59999999998</v>
      </c>
    </row>
    <row r="82" s="12" customFormat="1" ht="25.92" customHeight="1">
      <c r="A82" s="12"/>
      <c r="B82" s="180"/>
      <c r="C82" s="181"/>
      <c r="D82" s="182" t="s">
        <v>65</v>
      </c>
      <c r="E82" s="183" t="s">
        <v>110</v>
      </c>
      <c r="F82" s="183" t="s">
        <v>111</v>
      </c>
      <c r="G82" s="181"/>
      <c r="H82" s="181"/>
      <c r="I82" s="181"/>
      <c r="J82" s="184">
        <f>BK82</f>
        <v>729958.59999999998</v>
      </c>
      <c r="K82" s="181"/>
      <c r="L82" s="185"/>
      <c r="M82" s="186"/>
      <c r="N82" s="187"/>
      <c r="O82" s="187"/>
      <c r="P82" s="188">
        <f>P83</f>
        <v>0</v>
      </c>
      <c r="Q82" s="187"/>
      <c r="R82" s="188">
        <f>R83</f>
        <v>0</v>
      </c>
      <c r="S82" s="187"/>
      <c r="T82" s="188">
        <f>T83</f>
        <v>0</v>
      </c>
      <c r="U82" s="189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0" t="s">
        <v>74</v>
      </c>
      <c r="AT82" s="191" t="s">
        <v>65</v>
      </c>
      <c r="AU82" s="191" t="s">
        <v>66</v>
      </c>
      <c r="AY82" s="190" t="s">
        <v>112</v>
      </c>
      <c r="BK82" s="192">
        <f>BK83</f>
        <v>729958.59999999998</v>
      </c>
    </row>
    <row r="83" s="12" customFormat="1" ht="22.8" customHeight="1">
      <c r="A83" s="12"/>
      <c r="B83" s="180"/>
      <c r="C83" s="181"/>
      <c r="D83" s="182" t="s">
        <v>65</v>
      </c>
      <c r="E83" s="193" t="s">
        <v>74</v>
      </c>
      <c r="F83" s="193" t="s">
        <v>113</v>
      </c>
      <c r="G83" s="181"/>
      <c r="H83" s="181"/>
      <c r="I83" s="181"/>
      <c r="J83" s="194">
        <f>BK83</f>
        <v>729958.59999999998</v>
      </c>
      <c r="K83" s="181"/>
      <c r="L83" s="185"/>
      <c r="M83" s="186"/>
      <c r="N83" s="187"/>
      <c r="O83" s="187"/>
      <c r="P83" s="188">
        <f>SUM(P84:P164)</f>
        <v>0</v>
      </c>
      <c r="Q83" s="187"/>
      <c r="R83" s="188">
        <f>SUM(R84:R164)</f>
        <v>0</v>
      </c>
      <c r="S83" s="187"/>
      <c r="T83" s="188">
        <f>SUM(T84:T164)</f>
        <v>0</v>
      </c>
      <c r="U83" s="18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0" t="s">
        <v>74</v>
      </c>
      <c r="AT83" s="191" t="s">
        <v>65</v>
      </c>
      <c r="AU83" s="191" t="s">
        <v>74</v>
      </c>
      <c r="AY83" s="190" t="s">
        <v>112</v>
      </c>
      <c r="BK83" s="192">
        <f>SUM(BK84:BK164)</f>
        <v>729958.59999999998</v>
      </c>
    </row>
    <row r="84" s="2" customFormat="1" ht="16.5" customHeight="1">
      <c r="A84" s="32"/>
      <c r="B84" s="33"/>
      <c r="C84" s="195" t="s">
        <v>74</v>
      </c>
      <c r="D84" s="195" t="s">
        <v>114</v>
      </c>
      <c r="E84" s="196" t="s">
        <v>224</v>
      </c>
      <c r="F84" s="197" t="s">
        <v>225</v>
      </c>
      <c r="G84" s="198" t="s">
        <v>124</v>
      </c>
      <c r="H84" s="199">
        <v>1200</v>
      </c>
      <c r="I84" s="200">
        <v>76.799999999999997</v>
      </c>
      <c r="J84" s="200">
        <f>ROUND(I84*H84,2)</f>
        <v>92160</v>
      </c>
      <c r="K84" s="197" t="s">
        <v>118</v>
      </c>
      <c r="L84" s="38"/>
      <c r="M84" s="201" t="s">
        <v>17</v>
      </c>
      <c r="N84" s="202" t="s">
        <v>37</v>
      </c>
      <c r="O84" s="203">
        <v>0</v>
      </c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3">
        <f>S84*H84</f>
        <v>0</v>
      </c>
      <c r="U84" s="204" t="s">
        <v>17</v>
      </c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205" t="s">
        <v>119</v>
      </c>
      <c r="AT84" s="205" t="s">
        <v>114</v>
      </c>
      <c r="AU84" s="205" t="s">
        <v>76</v>
      </c>
      <c r="AY84" s="17" t="s">
        <v>112</v>
      </c>
      <c r="BE84" s="206">
        <f>IF(N84="základní",J84,0)</f>
        <v>92160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7" t="s">
        <v>74</v>
      </c>
      <c r="BK84" s="206">
        <f>ROUND(I84*H84,2)</f>
        <v>92160</v>
      </c>
      <c r="BL84" s="17" t="s">
        <v>119</v>
      </c>
      <c r="BM84" s="205" t="s">
        <v>76</v>
      </c>
    </row>
    <row r="85" s="2" customFormat="1">
      <c r="A85" s="32"/>
      <c r="B85" s="33"/>
      <c r="C85" s="34"/>
      <c r="D85" s="207" t="s">
        <v>120</v>
      </c>
      <c r="E85" s="34"/>
      <c r="F85" s="208" t="s">
        <v>226</v>
      </c>
      <c r="G85" s="34"/>
      <c r="H85" s="34"/>
      <c r="I85" s="34"/>
      <c r="J85" s="34"/>
      <c r="K85" s="34"/>
      <c r="L85" s="38"/>
      <c r="M85" s="209"/>
      <c r="N85" s="210"/>
      <c r="O85" s="77"/>
      <c r="P85" s="77"/>
      <c r="Q85" s="77"/>
      <c r="R85" s="77"/>
      <c r="S85" s="77"/>
      <c r="T85" s="77"/>
      <c r="U85" s="78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120</v>
      </c>
      <c r="AU85" s="17" t="s">
        <v>76</v>
      </c>
    </row>
    <row r="86" s="13" customFormat="1">
      <c r="A86" s="13"/>
      <c r="B86" s="220"/>
      <c r="C86" s="221"/>
      <c r="D86" s="207" t="s">
        <v>147</v>
      </c>
      <c r="E86" s="222" t="s">
        <v>17</v>
      </c>
      <c r="F86" s="223" t="s">
        <v>227</v>
      </c>
      <c r="G86" s="221"/>
      <c r="H86" s="224">
        <v>400</v>
      </c>
      <c r="I86" s="221"/>
      <c r="J86" s="221"/>
      <c r="K86" s="221"/>
      <c r="L86" s="225"/>
      <c r="M86" s="226"/>
      <c r="N86" s="227"/>
      <c r="O86" s="227"/>
      <c r="P86" s="227"/>
      <c r="Q86" s="227"/>
      <c r="R86" s="227"/>
      <c r="S86" s="227"/>
      <c r="T86" s="227"/>
      <c r="U86" s="228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9" t="s">
        <v>147</v>
      </c>
      <c r="AU86" s="229" t="s">
        <v>76</v>
      </c>
      <c r="AV86" s="13" t="s">
        <v>76</v>
      </c>
      <c r="AW86" s="13" t="s">
        <v>29</v>
      </c>
      <c r="AX86" s="13" t="s">
        <v>66</v>
      </c>
      <c r="AY86" s="229" t="s">
        <v>112</v>
      </c>
    </row>
    <row r="87" s="13" customFormat="1">
      <c r="A87" s="13"/>
      <c r="B87" s="220"/>
      <c r="C87" s="221"/>
      <c r="D87" s="207" t="s">
        <v>147</v>
      </c>
      <c r="E87" s="222" t="s">
        <v>17</v>
      </c>
      <c r="F87" s="223" t="s">
        <v>228</v>
      </c>
      <c r="G87" s="221"/>
      <c r="H87" s="224">
        <v>400</v>
      </c>
      <c r="I87" s="221"/>
      <c r="J87" s="221"/>
      <c r="K87" s="221"/>
      <c r="L87" s="225"/>
      <c r="M87" s="226"/>
      <c r="N87" s="227"/>
      <c r="O87" s="227"/>
      <c r="P87" s="227"/>
      <c r="Q87" s="227"/>
      <c r="R87" s="227"/>
      <c r="S87" s="227"/>
      <c r="T87" s="227"/>
      <c r="U87" s="228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9" t="s">
        <v>147</v>
      </c>
      <c r="AU87" s="229" t="s">
        <v>76</v>
      </c>
      <c r="AV87" s="13" t="s">
        <v>76</v>
      </c>
      <c r="AW87" s="13" t="s">
        <v>29</v>
      </c>
      <c r="AX87" s="13" t="s">
        <v>66</v>
      </c>
      <c r="AY87" s="229" t="s">
        <v>112</v>
      </c>
    </row>
    <row r="88" s="13" customFormat="1">
      <c r="A88" s="13"/>
      <c r="B88" s="220"/>
      <c r="C88" s="221"/>
      <c r="D88" s="207" t="s">
        <v>147</v>
      </c>
      <c r="E88" s="222" t="s">
        <v>17</v>
      </c>
      <c r="F88" s="223" t="s">
        <v>229</v>
      </c>
      <c r="G88" s="221"/>
      <c r="H88" s="224">
        <v>400</v>
      </c>
      <c r="I88" s="221"/>
      <c r="J88" s="221"/>
      <c r="K88" s="221"/>
      <c r="L88" s="225"/>
      <c r="M88" s="226"/>
      <c r="N88" s="227"/>
      <c r="O88" s="227"/>
      <c r="P88" s="227"/>
      <c r="Q88" s="227"/>
      <c r="R88" s="227"/>
      <c r="S88" s="227"/>
      <c r="T88" s="227"/>
      <c r="U88" s="228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147</v>
      </c>
      <c r="AU88" s="229" t="s">
        <v>76</v>
      </c>
      <c r="AV88" s="13" t="s">
        <v>76</v>
      </c>
      <c r="AW88" s="13" t="s">
        <v>29</v>
      </c>
      <c r="AX88" s="13" t="s">
        <v>66</v>
      </c>
      <c r="AY88" s="229" t="s">
        <v>112</v>
      </c>
    </row>
    <row r="89" s="14" customFormat="1">
      <c r="A89" s="14"/>
      <c r="B89" s="230"/>
      <c r="C89" s="231"/>
      <c r="D89" s="207" t="s">
        <v>147</v>
      </c>
      <c r="E89" s="232" t="s">
        <v>17</v>
      </c>
      <c r="F89" s="233" t="s">
        <v>149</v>
      </c>
      <c r="G89" s="231"/>
      <c r="H89" s="234">
        <v>1200</v>
      </c>
      <c r="I89" s="231"/>
      <c r="J89" s="231"/>
      <c r="K89" s="231"/>
      <c r="L89" s="235"/>
      <c r="M89" s="236"/>
      <c r="N89" s="237"/>
      <c r="O89" s="237"/>
      <c r="P89" s="237"/>
      <c r="Q89" s="237"/>
      <c r="R89" s="237"/>
      <c r="S89" s="237"/>
      <c r="T89" s="237"/>
      <c r="U89" s="238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9" t="s">
        <v>147</v>
      </c>
      <c r="AU89" s="239" t="s">
        <v>76</v>
      </c>
      <c r="AV89" s="14" t="s">
        <v>119</v>
      </c>
      <c r="AW89" s="14" t="s">
        <v>29</v>
      </c>
      <c r="AX89" s="14" t="s">
        <v>74</v>
      </c>
      <c r="AY89" s="239" t="s">
        <v>112</v>
      </c>
    </row>
    <row r="90" s="2" customFormat="1" ht="16.5" customHeight="1">
      <c r="A90" s="32"/>
      <c r="B90" s="33"/>
      <c r="C90" s="211" t="s">
        <v>76</v>
      </c>
      <c r="D90" s="211" t="s">
        <v>131</v>
      </c>
      <c r="E90" s="212" t="s">
        <v>230</v>
      </c>
      <c r="F90" s="213" t="s">
        <v>231</v>
      </c>
      <c r="G90" s="214" t="s">
        <v>221</v>
      </c>
      <c r="H90" s="215">
        <v>136.744</v>
      </c>
      <c r="I90" s="216">
        <v>104.5</v>
      </c>
      <c r="J90" s="216">
        <f>ROUND(I90*H90,2)</f>
        <v>14289.75</v>
      </c>
      <c r="K90" s="213" t="s">
        <v>17</v>
      </c>
      <c r="L90" s="217"/>
      <c r="M90" s="218" t="s">
        <v>17</v>
      </c>
      <c r="N90" s="219" t="s">
        <v>37</v>
      </c>
      <c r="O90" s="203">
        <v>0</v>
      </c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3">
        <f>S90*H90</f>
        <v>0</v>
      </c>
      <c r="U90" s="204" t="s">
        <v>17</v>
      </c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05" t="s">
        <v>134</v>
      </c>
      <c r="AT90" s="205" t="s">
        <v>131</v>
      </c>
      <c r="AU90" s="205" t="s">
        <v>76</v>
      </c>
      <c r="AY90" s="17" t="s">
        <v>112</v>
      </c>
      <c r="BE90" s="206">
        <f>IF(N90="základní",J90,0)</f>
        <v>14289.75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7" t="s">
        <v>74</v>
      </c>
      <c r="BK90" s="206">
        <f>ROUND(I90*H90,2)</f>
        <v>14289.75</v>
      </c>
      <c r="BL90" s="17" t="s">
        <v>119</v>
      </c>
      <c r="BM90" s="205" t="s">
        <v>119</v>
      </c>
    </row>
    <row r="91" s="2" customFormat="1">
      <c r="A91" s="32"/>
      <c r="B91" s="33"/>
      <c r="C91" s="34"/>
      <c r="D91" s="207" t="s">
        <v>120</v>
      </c>
      <c r="E91" s="34"/>
      <c r="F91" s="208" t="s">
        <v>231</v>
      </c>
      <c r="G91" s="34"/>
      <c r="H91" s="34"/>
      <c r="I91" s="34"/>
      <c r="J91" s="34"/>
      <c r="K91" s="34"/>
      <c r="L91" s="38"/>
      <c r="M91" s="209"/>
      <c r="N91" s="210"/>
      <c r="O91" s="77"/>
      <c r="P91" s="77"/>
      <c r="Q91" s="77"/>
      <c r="R91" s="77"/>
      <c r="S91" s="77"/>
      <c r="T91" s="77"/>
      <c r="U91" s="78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120</v>
      </c>
      <c r="AU91" s="17" t="s">
        <v>76</v>
      </c>
    </row>
    <row r="92" s="2" customFormat="1" ht="16.5" customHeight="1">
      <c r="A92" s="32"/>
      <c r="B92" s="33"/>
      <c r="C92" s="211" t="s">
        <v>126</v>
      </c>
      <c r="D92" s="211" t="s">
        <v>131</v>
      </c>
      <c r="E92" s="212" t="s">
        <v>232</v>
      </c>
      <c r="F92" s="213" t="s">
        <v>233</v>
      </c>
      <c r="G92" s="214" t="s">
        <v>221</v>
      </c>
      <c r="H92" s="215">
        <v>25.116</v>
      </c>
      <c r="I92" s="216">
        <v>20.899999999999999</v>
      </c>
      <c r="J92" s="216">
        <f>ROUND(I92*H92,2)</f>
        <v>524.91999999999996</v>
      </c>
      <c r="K92" s="213" t="s">
        <v>17</v>
      </c>
      <c r="L92" s="217"/>
      <c r="M92" s="218" t="s">
        <v>17</v>
      </c>
      <c r="N92" s="219" t="s">
        <v>37</v>
      </c>
      <c r="O92" s="203">
        <v>0</v>
      </c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3">
        <f>S92*H92</f>
        <v>0</v>
      </c>
      <c r="U92" s="204" t="s">
        <v>17</v>
      </c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5" t="s">
        <v>134</v>
      </c>
      <c r="AT92" s="205" t="s">
        <v>131</v>
      </c>
      <c r="AU92" s="205" t="s">
        <v>76</v>
      </c>
      <c r="AY92" s="17" t="s">
        <v>112</v>
      </c>
      <c r="BE92" s="206">
        <f>IF(N92="základní",J92,0)</f>
        <v>524.91999999999996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7" t="s">
        <v>74</v>
      </c>
      <c r="BK92" s="206">
        <f>ROUND(I92*H92,2)</f>
        <v>524.91999999999996</v>
      </c>
      <c r="BL92" s="17" t="s">
        <v>119</v>
      </c>
      <c r="BM92" s="205" t="s">
        <v>129</v>
      </c>
    </row>
    <row r="93" s="2" customFormat="1">
      <c r="A93" s="32"/>
      <c r="B93" s="33"/>
      <c r="C93" s="34"/>
      <c r="D93" s="207" t="s">
        <v>120</v>
      </c>
      <c r="E93" s="34"/>
      <c r="F93" s="208" t="s">
        <v>233</v>
      </c>
      <c r="G93" s="34"/>
      <c r="H93" s="34"/>
      <c r="I93" s="34"/>
      <c r="J93" s="34"/>
      <c r="K93" s="34"/>
      <c r="L93" s="38"/>
      <c r="M93" s="209"/>
      <c r="N93" s="210"/>
      <c r="O93" s="77"/>
      <c r="P93" s="77"/>
      <c r="Q93" s="77"/>
      <c r="R93" s="77"/>
      <c r="S93" s="77"/>
      <c r="T93" s="77"/>
      <c r="U93" s="78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120</v>
      </c>
      <c r="AU93" s="17" t="s">
        <v>76</v>
      </c>
    </row>
    <row r="94" s="2" customFormat="1" ht="16.5" customHeight="1">
      <c r="A94" s="32"/>
      <c r="B94" s="33"/>
      <c r="C94" s="211" t="s">
        <v>119</v>
      </c>
      <c r="D94" s="211" t="s">
        <v>131</v>
      </c>
      <c r="E94" s="212" t="s">
        <v>234</v>
      </c>
      <c r="F94" s="213" t="s">
        <v>235</v>
      </c>
      <c r="G94" s="214" t="s">
        <v>221</v>
      </c>
      <c r="H94" s="215">
        <v>25.116</v>
      </c>
      <c r="I94" s="216">
        <v>18.699999999999999</v>
      </c>
      <c r="J94" s="216">
        <f>ROUND(I94*H94,2)</f>
        <v>469.67000000000002</v>
      </c>
      <c r="K94" s="213" t="s">
        <v>17</v>
      </c>
      <c r="L94" s="217"/>
      <c r="M94" s="218" t="s">
        <v>17</v>
      </c>
      <c r="N94" s="219" t="s">
        <v>37</v>
      </c>
      <c r="O94" s="203">
        <v>0</v>
      </c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3">
        <f>S94*H94</f>
        <v>0</v>
      </c>
      <c r="U94" s="204" t="s">
        <v>17</v>
      </c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05" t="s">
        <v>134</v>
      </c>
      <c r="AT94" s="205" t="s">
        <v>131</v>
      </c>
      <c r="AU94" s="205" t="s">
        <v>76</v>
      </c>
      <c r="AY94" s="17" t="s">
        <v>112</v>
      </c>
      <c r="BE94" s="206">
        <f>IF(N94="základní",J94,0)</f>
        <v>469.67000000000002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7" t="s">
        <v>74</v>
      </c>
      <c r="BK94" s="206">
        <f>ROUND(I94*H94,2)</f>
        <v>469.67000000000002</v>
      </c>
      <c r="BL94" s="17" t="s">
        <v>119</v>
      </c>
      <c r="BM94" s="205" t="s">
        <v>134</v>
      </c>
    </row>
    <row r="95" s="2" customFormat="1">
      <c r="A95" s="32"/>
      <c r="B95" s="33"/>
      <c r="C95" s="34"/>
      <c r="D95" s="207" t="s">
        <v>120</v>
      </c>
      <c r="E95" s="34"/>
      <c r="F95" s="208" t="s">
        <v>235</v>
      </c>
      <c r="G95" s="34"/>
      <c r="H95" s="34"/>
      <c r="I95" s="34"/>
      <c r="J95" s="34"/>
      <c r="K95" s="34"/>
      <c r="L95" s="38"/>
      <c r="M95" s="209"/>
      <c r="N95" s="210"/>
      <c r="O95" s="77"/>
      <c r="P95" s="77"/>
      <c r="Q95" s="77"/>
      <c r="R95" s="77"/>
      <c r="S95" s="77"/>
      <c r="T95" s="77"/>
      <c r="U95" s="78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120</v>
      </c>
      <c r="AU95" s="17" t="s">
        <v>76</v>
      </c>
    </row>
    <row r="96" s="2" customFormat="1" ht="16.5" customHeight="1">
      <c r="A96" s="32"/>
      <c r="B96" s="33"/>
      <c r="C96" s="211" t="s">
        <v>135</v>
      </c>
      <c r="D96" s="211" t="s">
        <v>131</v>
      </c>
      <c r="E96" s="212" t="s">
        <v>236</v>
      </c>
      <c r="F96" s="213" t="s">
        <v>237</v>
      </c>
      <c r="G96" s="214" t="s">
        <v>221</v>
      </c>
      <c r="H96" s="215">
        <v>25.116</v>
      </c>
      <c r="I96" s="216">
        <v>308</v>
      </c>
      <c r="J96" s="216">
        <f>ROUND(I96*H96,2)</f>
        <v>7735.7299999999996</v>
      </c>
      <c r="K96" s="213" t="s">
        <v>17</v>
      </c>
      <c r="L96" s="217"/>
      <c r="M96" s="218" t="s">
        <v>17</v>
      </c>
      <c r="N96" s="219" t="s">
        <v>37</v>
      </c>
      <c r="O96" s="203">
        <v>0</v>
      </c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3">
        <f>S96*H96</f>
        <v>0</v>
      </c>
      <c r="U96" s="204" t="s">
        <v>17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205" t="s">
        <v>134</v>
      </c>
      <c r="AT96" s="205" t="s">
        <v>131</v>
      </c>
      <c r="AU96" s="205" t="s">
        <v>76</v>
      </c>
      <c r="AY96" s="17" t="s">
        <v>112</v>
      </c>
      <c r="BE96" s="206">
        <f>IF(N96="základní",J96,0)</f>
        <v>7735.7299999999996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7" t="s">
        <v>74</v>
      </c>
      <c r="BK96" s="206">
        <f>ROUND(I96*H96,2)</f>
        <v>7735.7299999999996</v>
      </c>
      <c r="BL96" s="17" t="s">
        <v>119</v>
      </c>
      <c r="BM96" s="205" t="s">
        <v>138</v>
      </c>
    </row>
    <row r="97" s="2" customFormat="1">
      <c r="A97" s="32"/>
      <c r="B97" s="33"/>
      <c r="C97" s="34"/>
      <c r="D97" s="207" t="s">
        <v>120</v>
      </c>
      <c r="E97" s="34"/>
      <c r="F97" s="208" t="s">
        <v>237</v>
      </c>
      <c r="G97" s="34"/>
      <c r="H97" s="34"/>
      <c r="I97" s="34"/>
      <c r="J97" s="34"/>
      <c r="K97" s="34"/>
      <c r="L97" s="38"/>
      <c r="M97" s="209"/>
      <c r="N97" s="210"/>
      <c r="O97" s="77"/>
      <c r="P97" s="77"/>
      <c r="Q97" s="77"/>
      <c r="R97" s="77"/>
      <c r="S97" s="77"/>
      <c r="T97" s="77"/>
      <c r="U97" s="78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120</v>
      </c>
      <c r="AU97" s="17" t="s">
        <v>76</v>
      </c>
    </row>
    <row r="98" s="2" customFormat="1" ht="16.5" customHeight="1">
      <c r="A98" s="32"/>
      <c r="B98" s="33"/>
      <c r="C98" s="211" t="s">
        <v>129</v>
      </c>
      <c r="D98" s="211" t="s">
        <v>131</v>
      </c>
      <c r="E98" s="212" t="s">
        <v>238</v>
      </c>
      <c r="F98" s="213" t="s">
        <v>239</v>
      </c>
      <c r="G98" s="214" t="s">
        <v>221</v>
      </c>
      <c r="H98" s="215">
        <v>111.628</v>
      </c>
      <c r="I98" s="216">
        <v>78.099999999999994</v>
      </c>
      <c r="J98" s="216">
        <f>ROUND(I98*H98,2)</f>
        <v>8718.1499999999996</v>
      </c>
      <c r="K98" s="213" t="s">
        <v>17</v>
      </c>
      <c r="L98" s="217"/>
      <c r="M98" s="218" t="s">
        <v>17</v>
      </c>
      <c r="N98" s="219" t="s">
        <v>37</v>
      </c>
      <c r="O98" s="203">
        <v>0</v>
      </c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3">
        <f>S98*H98</f>
        <v>0</v>
      </c>
      <c r="U98" s="204" t="s">
        <v>17</v>
      </c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205" t="s">
        <v>134</v>
      </c>
      <c r="AT98" s="205" t="s">
        <v>131</v>
      </c>
      <c r="AU98" s="205" t="s">
        <v>76</v>
      </c>
      <c r="AY98" s="17" t="s">
        <v>112</v>
      </c>
      <c r="BE98" s="206">
        <f>IF(N98="základní",J98,0)</f>
        <v>8718.1499999999996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7" t="s">
        <v>74</v>
      </c>
      <c r="BK98" s="206">
        <f>ROUND(I98*H98,2)</f>
        <v>8718.1499999999996</v>
      </c>
      <c r="BL98" s="17" t="s">
        <v>119</v>
      </c>
      <c r="BM98" s="205" t="s">
        <v>141</v>
      </c>
    </row>
    <row r="99" s="2" customFormat="1">
      <c r="A99" s="32"/>
      <c r="B99" s="33"/>
      <c r="C99" s="34"/>
      <c r="D99" s="207" t="s">
        <v>120</v>
      </c>
      <c r="E99" s="34"/>
      <c r="F99" s="208" t="s">
        <v>240</v>
      </c>
      <c r="G99" s="34"/>
      <c r="H99" s="34"/>
      <c r="I99" s="34"/>
      <c r="J99" s="34"/>
      <c r="K99" s="34"/>
      <c r="L99" s="38"/>
      <c r="M99" s="209"/>
      <c r="N99" s="210"/>
      <c r="O99" s="77"/>
      <c r="P99" s="77"/>
      <c r="Q99" s="77"/>
      <c r="R99" s="77"/>
      <c r="S99" s="77"/>
      <c r="T99" s="77"/>
      <c r="U99" s="78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120</v>
      </c>
      <c r="AU99" s="17" t="s">
        <v>76</v>
      </c>
    </row>
    <row r="100" s="2" customFormat="1" ht="16.5" customHeight="1">
      <c r="A100" s="32"/>
      <c r="B100" s="33"/>
      <c r="C100" s="195" t="s">
        <v>142</v>
      </c>
      <c r="D100" s="195" t="s">
        <v>114</v>
      </c>
      <c r="E100" s="196" t="s">
        <v>143</v>
      </c>
      <c r="F100" s="197" t="s">
        <v>144</v>
      </c>
      <c r="G100" s="198" t="s">
        <v>124</v>
      </c>
      <c r="H100" s="199">
        <v>1320</v>
      </c>
      <c r="I100" s="200">
        <v>1.8500000000000001</v>
      </c>
      <c r="J100" s="200">
        <f>ROUND(I100*H100,2)</f>
        <v>2442</v>
      </c>
      <c r="K100" s="197" t="s">
        <v>118</v>
      </c>
      <c r="L100" s="38"/>
      <c r="M100" s="201" t="s">
        <v>17</v>
      </c>
      <c r="N100" s="202" t="s">
        <v>37</v>
      </c>
      <c r="O100" s="203">
        <v>0</v>
      </c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3">
        <f>S100*H100</f>
        <v>0</v>
      </c>
      <c r="U100" s="204" t="s">
        <v>17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5" t="s">
        <v>119</v>
      </c>
      <c r="AT100" s="205" t="s">
        <v>114</v>
      </c>
      <c r="AU100" s="205" t="s">
        <v>76</v>
      </c>
      <c r="AY100" s="17" t="s">
        <v>112</v>
      </c>
      <c r="BE100" s="206">
        <f>IF(N100="základní",J100,0)</f>
        <v>2442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7" t="s">
        <v>74</v>
      </c>
      <c r="BK100" s="206">
        <f>ROUND(I100*H100,2)</f>
        <v>2442</v>
      </c>
      <c r="BL100" s="17" t="s">
        <v>119</v>
      </c>
      <c r="BM100" s="205" t="s">
        <v>145</v>
      </c>
    </row>
    <row r="101" s="2" customFormat="1">
      <c r="A101" s="32"/>
      <c r="B101" s="33"/>
      <c r="C101" s="34"/>
      <c r="D101" s="207" t="s">
        <v>120</v>
      </c>
      <c r="E101" s="34"/>
      <c r="F101" s="208" t="s">
        <v>146</v>
      </c>
      <c r="G101" s="34"/>
      <c r="H101" s="34"/>
      <c r="I101" s="34"/>
      <c r="J101" s="34"/>
      <c r="K101" s="34"/>
      <c r="L101" s="38"/>
      <c r="M101" s="209"/>
      <c r="N101" s="210"/>
      <c r="O101" s="77"/>
      <c r="P101" s="77"/>
      <c r="Q101" s="77"/>
      <c r="R101" s="77"/>
      <c r="S101" s="77"/>
      <c r="T101" s="77"/>
      <c r="U101" s="78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120</v>
      </c>
      <c r="AU101" s="17" t="s">
        <v>76</v>
      </c>
    </row>
    <row r="102" s="13" customFormat="1">
      <c r="A102" s="13"/>
      <c r="B102" s="220"/>
      <c r="C102" s="221"/>
      <c r="D102" s="207" t="s">
        <v>147</v>
      </c>
      <c r="E102" s="222" t="s">
        <v>17</v>
      </c>
      <c r="F102" s="223" t="s">
        <v>241</v>
      </c>
      <c r="G102" s="221"/>
      <c r="H102" s="224">
        <v>440</v>
      </c>
      <c r="I102" s="221"/>
      <c r="J102" s="221"/>
      <c r="K102" s="221"/>
      <c r="L102" s="225"/>
      <c r="M102" s="226"/>
      <c r="N102" s="227"/>
      <c r="O102" s="227"/>
      <c r="P102" s="227"/>
      <c r="Q102" s="227"/>
      <c r="R102" s="227"/>
      <c r="S102" s="227"/>
      <c r="T102" s="227"/>
      <c r="U102" s="228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147</v>
      </c>
      <c r="AU102" s="229" t="s">
        <v>76</v>
      </c>
      <c r="AV102" s="13" t="s">
        <v>76</v>
      </c>
      <c r="AW102" s="13" t="s">
        <v>29</v>
      </c>
      <c r="AX102" s="13" t="s">
        <v>66</v>
      </c>
      <c r="AY102" s="229" t="s">
        <v>112</v>
      </c>
    </row>
    <row r="103" s="13" customFormat="1">
      <c r="A103" s="13"/>
      <c r="B103" s="220"/>
      <c r="C103" s="221"/>
      <c r="D103" s="207" t="s">
        <v>147</v>
      </c>
      <c r="E103" s="222" t="s">
        <v>17</v>
      </c>
      <c r="F103" s="223" t="s">
        <v>242</v>
      </c>
      <c r="G103" s="221"/>
      <c r="H103" s="224">
        <v>440</v>
      </c>
      <c r="I103" s="221"/>
      <c r="J103" s="221"/>
      <c r="K103" s="221"/>
      <c r="L103" s="225"/>
      <c r="M103" s="226"/>
      <c r="N103" s="227"/>
      <c r="O103" s="227"/>
      <c r="P103" s="227"/>
      <c r="Q103" s="227"/>
      <c r="R103" s="227"/>
      <c r="S103" s="227"/>
      <c r="T103" s="227"/>
      <c r="U103" s="228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147</v>
      </c>
      <c r="AU103" s="229" t="s">
        <v>76</v>
      </c>
      <c r="AV103" s="13" t="s">
        <v>76</v>
      </c>
      <c r="AW103" s="13" t="s">
        <v>29</v>
      </c>
      <c r="AX103" s="13" t="s">
        <v>66</v>
      </c>
      <c r="AY103" s="229" t="s">
        <v>112</v>
      </c>
    </row>
    <row r="104" s="13" customFormat="1">
      <c r="A104" s="13"/>
      <c r="B104" s="220"/>
      <c r="C104" s="221"/>
      <c r="D104" s="207" t="s">
        <v>147</v>
      </c>
      <c r="E104" s="222" t="s">
        <v>17</v>
      </c>
      <c r="F104" s="223" t="s">
        <v>243</v>
      </c>
      <c r="G104" s="221"/>
      <c r="H104" s="224">
        <v>440</v>
      </c>
      <c r="I104" s="221"/>
      <c r="J104" s="221"/>
      <c r="K104" s="221"/>
      <c r="L104" s="225"/>
      <c r="M104" s="226"/>
      <c r="N104" s="227"/>
      <c r="O104" s="227"/>
      <c r="P104" s="227"/>
      <c r="Q104" s="227"/>
      <c r="R104" s="227"/>
      <c r="S104" s="227"/>
      <c r="T104" s="227"/>
      <c r="U104" s="228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147</v>
      </c>
      <c r="AU104" s="229" t="s">
        <v>76</v>
      </c>
      <c r="AV104" s="13" t="s">
        <v>76</v>
      </c>
      <c r="AW104" s="13" t="s">
        <v>29</v>
      </c>
      <c r="AX104" s="13" t="s">
        <v>66</v>
      </c>
      <c r="AY104" s="229" t="s">
        <v>112</v>
      </c>
    </row>
    <row r="105" s="14" customFormat="1">
      <c r="A105" s="14"/>
      <c r="B105" s="230"/>
      <c r="C105" s="231"/>
      <c r="D105" s="207" t="s">
        <v>147</v>
      </c>
      <c r="E105" s="232" t="s">
        <v>17</v>
      </c>
      <c r="F105" s="233" t="s">
        <v>149</v>
      </c>
      <c r="G105" s="231"/>
      <c r="H105" s="234">
        <v>1320</v>
      </c>
      <c r="I105" s="231"/>
      <c r="J105" s="231"/>
      <c r="K105" s="231"/>
      <c r="L105" s="235"/>
      <c r="M105" s="236"/>
      <c r="N105" s="237"/>
      <c r="O105" s="237"/>
      <c r="P105" s="237"/>
      <c r="Q105" s="237"/>
      <c r="R105" s="237"/>
      <c r="S105" s="237"/>
      <c r="T105" s="237"/>
      <c r="U105" s="238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147</v>
      </c>
      <c r="AU105" s="239" t="s">
        <v>76</v>
      </c>
      <c r="AV105" s="14" t="s">
        <v>119</v>
      </c>
      <c r="AW105" s="14" t="s">
        <v>29</v>
      </c>
      <c r="AX105" s="14" t="s">
        <v>74</v>
      </c>
      <c r="AY105" s="239" t="s">
        <v>112</v>
      </c>
    </row>
    <row r="106" s="2" customFormat="1" ht="16.5" customHeight="1">
      <c r="A106" s="32"/>
      <c r="B106" s="33"/>
      <c r="C106" s="211" t="s">
        <v>134</v>
      </c>
      <c r="D106" s="211" t="s">
        <v>131</v>
      </c>
      <c r="E106" s="212" t="s">
        <v>150</v>
      </c>
      <c r="F106" s="213" t="s">
        <v>151</v>
      </c>
      <c r="G106" s="214" t="s">
        <v>152</v>
      </c>
      <c r="H106" s="215">
        <v>13.430999999999999</v>
      </c>
      <c r="I106" s="216">
        <v>264</v>
      </c>
      <c r="J106" s="216">
        <f>ROUND(I106*H106,2)</f>
        <v>3545.7800000000002</v>
      </c>
      <c r="K106" s="213" t="s">
        <v>17</v>
      </c>
      <c r="L106" s="217"/>
      <c r="M106" s="218" t="s">
        <v>17</v>
      </c>
      <c r="N106" s="219" t="s">
        <v>37</v>
      </c>
      <c r="O106" s="203">
        <v>0</v>
      </c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3">
        <f>S106*H106</f>
        <v>0</v>
      </c>
      <c r="U106" s="204" t="s">
        <v>17</v>
      </c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205" t="s">
        <v>134</v>
      </c>
      <c r="AT106" s="205" t="s">
        <v>131</v>
      </c>
      <c r="AU106" s="205" t="s">
        <v>76</v>
      </c>
      <c r="AY106" s="17" t="s">
        <v>112</v>
      </c>
      <c r="BE106" s="206">
        <f>IF(N106="základní",J106,0)</f>
        <v>3545.7800000000002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7" t="s">
        <v>74</v>
      </c>
      <c r="BK106" s="206">
        <f>ROUND(I106*H106,2)</f>
        <v>3545.7800000000002</v>
      </c>
      <c r="BL106" s="17" t="s">
        <v>119</v>
      </c>
      <c r="BM106" s="205" t="s">
        <v>153</v>
      </c>
    </row>
    <row r="107" s="2" customFormat="1">
      <c r="A107" s="32"/>
      <c r="B107" s="33"/>
      <c r="C107" s="34"/>
      <c r="D107" s="207" t="s">
        <v>120</v>
      </c>
      <c r="E107" s="34"/>
      <c r="F107" s="208" t="s">
        <v>151</v>
      </c>
      <c r="G107" s="34"/>
      <c r="H107" s="34"/>
      <c r="I107" s="34"/>
      <c r="J107" s="34"/>
      <c r="K107" s="34"/>
      <c r="L107" s="38"/>
      <c r="M107" s="209"/>
      <c r="N107" s="210"/>
      <c r="O107" s="77"/>
      <c r="P107" s="77"/>
      <c r="Q107" s="77"/>
      <c r="R107" s="77"/>
      <c r="S107" s="77"/>
      <c r="T107" s="77"/>
      <c r="U107" s="78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120</v>
      </c>
      <c r="AU107" s="17" t="s">
        <v>76</v>
      </c>
    </row>
    <row r="108" s="2" customFormat="1" ht="16.5" customHeight="1">
      <c r="A108" s="32"/>
      <c r="B108" s="33"/>
      <c r="C108" s="195" t="s">
        <v>154</v>
      </c>
      <c r="D108" s="195" t="s">
        <v>114</v>
      </c>
      <c r="E108" s="196" t="s">
        <v>244</v>
      </c>
      <c r="F108" s="197" t="s">
        <v>245</v>
      </c>
      <c r="G108" s="198" t="s">
        <v>221</v>
      </c>
      <c r="H108" s="199">
        <v>3780</v>
      </c>
      <c r="I108" s="200">
        <v>32.5</v>
      </c>
      <c r="J108" s="200">
        <f>ROUND(I108*H108,2)</f>
        <v>122850</v>
      </c>
      <c r="K108" s="197" t="s">
        <v>118</v>
      </c>
      <c r="L108" s="38"/>
      <c r="M108" s="201" t="s">
        <v>17</v>
      </c>
      <c r="N108" s="202" t="s">
        <v>37</v>
      </c>
      <c r="O108" s="203">
        <v>0</v>
      </c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3">
        <f>S108*H108</f>
        <v>0</v>
      </c>
      <c r="U108" s="204" t="s">
        <v>17</v>
      </c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05" t="s">
        <v>119</v>
      </c>
      <c r="AT108" s="205" t="s">
        <v>114</v>
      </c>
      <c r="AU108" s="205" t="s">
        <v>76</v>
      </c>
      <c r="AY108" s="17" t="s">
        <v>112</v>
      </c>
      <c r="BE108" s="206">
        <f>IF(N108="základní",J108,0)</f>
        <v>122850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7" t="s">
        <v>74</v>
      </c>
      <c r="BK108" s="206">
        <f>ROUND(I108*H108,2)</f>
        <v>122850</v>
      </c>
      <c r="BL108" s="17" t="s">
        <v>119</v>
      </c>
      <c r="BM108" s="205" t="s">
        <v>158</v>
      </c>
    </row>
    <row r="109" s="2" customFormat="1">
      <c r="A109" s="32"/>
      <c r="B109" s="33"/>
      <c r="C109" s="34"/>
      <c r="D109" s="207" t="s">
        <v>120</v>
      </c>
      <c r="E109" s="34"/>
      <c r="F109" s="208" t="s">
        <v>246</v>
      </c>
      <c r="G109" s="34"/>
      <c r="H109" s="34"/>
      <c r="I109" s="34"/>
      <c r="J109" s="34"/>
      <c r="K109" s="34"/>
      <c r="L109" s="38"/>
      <c r="M109" s="209"/>
      <c r="N109" s="210"/>
      <c r="O109" s="77"/>
      <c r="P109" s="77"/>
      <c r="Q109" s="77"/>
      <c r="R109" s="77"/>
      <c r="S109" s="77"/>
      <c r="T109" s="77"/>
      <c r="U109" s="78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120</v>
      </c>
      <c r="AU109" s="17" t="s">
        <v>76</v>
      </c>
    </row>
    <row r="110" s="13" customFormat="1">
      <c r="A110" s="13"/>
      <c r="B110" s="220"/>
      <c r="C110" s="221"/>
      <c r="D110" s="207" t="s">
        <v>147</v>
      </c>
      <c r="E110" s="222" t="s">
        <v>17</v>
      </c>
      <c r="F110" s="223" t="s">
        <v>247</v>
      </c>
      <c r="G110" s="221"/>
      <c r="H110" s="224">
        <v>1260</v>
      </c>
      <c r="I110" s="221"/>
      <c r="J110" s="221"/>
      <c r="K110" s="221"/>
      <c r="L110" s="225"/>
      <c r="M110" s="226"/>
      <c r="N110" s="227"/>
      <c r="O110" s="227"/>
      <c r="P110" s="227"/>
      <c r="Q110" s="227"/>
      <c r="R110" s="227"/>
      <c r="S110" s="227"/>
      <c r="T110" s="227"/>
      <c r="U110" s="228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147</v>
      </c>
      <c r="AU110" s="229" t="s">
        <v>76</v>
      </c>
      <c r="AV110" s="13" t="s">
        <v>76</v>
      </c>
      <c r="AW110" s="13" t="s">
        <v>29</v>
      </c>
      <c r="AX110" s="13" t="s">
        <v>66</v>
      </c>
      <c r="AY110" s="229" t="s">
        <v>112</v>
      </c>
    </row>
    <row r="111" s="13" customFormat="1">
      <c r="A111" s="13"/>
      <c r="B111" s="220"/>
      <c r="C111" s="221"/>
      <c r="D111" s="207" t="s">
        <v>147</v>
      </c>
      <c r="E111" s="222" t="s">
        <v>17</v>
      </c>
      <c r="F111" s="223" t="s">
        <v>248</v>
      </c>
      <c r="G111" s="221"/>
      <c r="H111" s="224">
        <v>1260</v>
      </c>
      <c r="I111" s="221"/>
      <c r="J111" s="221"/>
      <c r="K111" s="221"/>
      <c r="L111" s="225"/>
      <c r="M111" s="226"/>
      <c r="N111" s="227"/>
      <c r="O111" s="227"/>
      <c r="P111" s="227"/>
      <c r="Q111" s="227"/>
      <c r="R111" s="227"/>
      <c r="S111" s="227"/>
      <c r="T111" s="227"/>
      <c r="U111" s="228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147</v>
      </c>
      <c r="AU111" s="229" t="s">
        <v>76</v>
      </c>
      <c r="AV111" s="13" t="s">
        <v>76</v>
      </c>
      <c r="AW111" s="13" t="s">
        <v>29</v>
      </c>
      <c r="AX111" s="13" t="s">
        <v>66</v>
      </c>
      <c r="AY111" s="229" t="s">
        <v>112</v>
      </c>
    </row>
    <row r="112" s="13" customFormat="1">
      <c r="A112" s="13"/>
      <c r="B112" s="220"/>
      <c r="C112" s="221"/>
      <c r="D112" s="207" t="s">
        <v>147</v>
      </c>
      <c r="E112" s="222" t="s">
        <v>17</v>
      </c>
      <c r="F112" s="223" t="s">
        <v>249</v>
      </c>
      <c r="G112" s="221"/>
      <c r="H112" s="224">
        <v>1260</v>
      </c>
      <c r="I112" s="221"/>
      <c r="J112" s="221"/>
      <c r="K112" s="221"/>
      <c r="L112" s="225"/>
      <c r="M112" s="226"/>
      <c r="N112" s="227"/>
      <c r="O112" s="227"/>
      <c r="P112" s="227"/>
      <c r="Q112" s="227"/>
      <c r="R112" s="227"/>
      <c r="S112" s="227"/>
      <c r="T112" s="227"/>
      <c r="U112" s="228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147</v>
      </c>
      <c r="AU112" s="229" t="s">
        <v>76</v>
      </c>
      <c r="AV112" s="13" t="s">
        <v>76</v>
      </c>
      <c r="AW112" s="13" t="s">
        <v>29</v>
      </c>
      <c r="AX112" s="13" t="s">
        <v>66</v>
      </c>
      <c r="AY112" s="229" t="s">
        <v>112</v>
      </c>
    </row>
    <row r="113" s="14" customFormat="1">
      <c r="A113" s="14"/>
      <c r="B113" s="230"/>
      <c r="C113" s="231"/>
      <c r="D113" s="207" t="s">
        <v>147</v>
      </c>
      <c r="E113" s="232" t="s">
        <v>17</v>
      </c>
      <c r="F113" s="233" t="s">
        <v>149</v>
      </c>
      <c r="G113" s="231"/>
      <c r="H113" s="234">
        <v>3780</v>
      </c>
      <c r="I113" s="231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7"/>
      <c r="U113" s="238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147</v>
      </c>
      <c r="AU113" s="239" t="s">
        <v>76</v>
      </c>
      <c r="AV113" s="14" t="s">
        <v>119</v>
      </c>
      <c r="AW113" s="14" t="s">
        <v>29</v>
      </c>
      <c r="AX113" s="14" t="s">
        <v>74</v>
      </c>
      <c r="AY113" s="239" t="s">
        <v>112</v>
      </c>
    </row>
    <row r="114" s="2" customFormat="1" ht="16.5" customHeight="1">
      <c r="A114" s="32"/>
      <c r="B114" s="33"/>
      <c r="C114" s="195" t="s">
        <v>138</v>
      </c>
      <c r="D114" s="195" t="s">
        <v>114</v>
      </c>
      <c r="E114" s="196" t="s">
        <v>250</v>
      </c>
      <c r="F114" s="197" t="s">
        <v>251</v>
      </c>
      <c r="G114" s="198" t="s">
        <v>252</v>
      </c>
      <c r="H114" s="199">
        <v>5514.7200000000003</v>
      </c>
      <c r="I114" s="200">
        <v>7.1799999999999997</v>
      </c>
      <c r="J114" s="200">
        <f>ROUND(I114*H114,2)</f>
        <v>39595.690000000002</v>
      </c>
      <c r="K114" s="197" t="s">
        <v>118</v>
      </c>
      <c r="L114" s="38"/>
      <c r="M114" s="201" t="s">
        <v>17</v>
      </c>
      <c r="N114" s="202" t="s">
        <v>37</v>
      </c>
      <c r="O114" s="203">
        <v>0</v>
      </c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3">
        <f>S114*H114</f>
        <v>0</v>
      </c>
      <c r="U114" s="204" t="s">
        <v>17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205" t="s">
        <v>119</v>
      </c>
      <c r="AT114" s="205" t="s">
        <v>114</v>
      </c>
      <c r="AU114" s="205" t="s">
        <v>76</v>
      </c>
      <c r="AY114" s="17" t="s">
        <v>112</v>
      </c>
      <c r="BE114" s="206">
        <f>IF(N114="základní",J114,0)</f>
        <v>39595.690000000002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7" t="s">
        <v>74</v>
      </c>
      <c r="BK114" s="206">
        <f>ROUND(I114*H114,2)</f>
        <v>39595.690000000002</v>
      </c>
      <c r="BL114" s="17" t="s">
        <v>119</v>
      </c>
      <c r="BM114" s="205" t="s">
        <v>162</v>
      </c>
    </row>
    <row r="115" s="2" customFormat="1">
      <c r="A115" s="32"/>
      <c r="B115" s="33"/>
      <c r="C115" s="34"/>
      <c r="D115" s="207" t="s">
        <v>120</v>
      </c>
      <c r="E115" s="34"/>
      <c r="F115" s="208" t="s">
        <v>253</v>
      </c>
      <c r="G115" s="34"/>
      <c r="H115" s="34"/>
      <c r="I115" s="34"/>
      <c r="J115" s="34"/>
      <c r="K115" s="34"/>
      <c r="L115" s="38"/>
      <c r="M115" s="209"/>
      <c r="N115" s="210"/>
      <c r="O115" s="77"/>
      <c r="P115" s="77"/>
      <c r="Q115" s="77"/>
      <c r="R115" s="77"/>
      <c r="S115" s="77"/>
      <c r="T115" s="77"/>
      <c r="U115" s="78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120</v>
      </c>
      <c r="AU115" s="17" t="s">
        <v>76</v>
      </c>
    </row>
    <row r="116" s="13" customFormat="1">
      <c r="A116" s="13"/>
      <c r="B116" s="220"/>
      <c r="C116" s="221"/>
      <c r="D116" s="207" t="s">
        <v>147</v>
      </c>
      <c r="E116" s="222" t="s">
        <v>17</v>
      </c>
      <c r="F116" s="223" t="s">
        <v>254</v>
      </c>
      <c r="G116" s="221"/>
      <c r="H116" s="224">
        <v>1838.24</v>
      </c>
      <c r="I116" s="221"/>
      <c r="J116" s="221"/>
      <c r="K116" s="221"/>
      <c r="L116" s="225"/>
      <c r="M116" s="226"/>
      <c r="N116" s="227"/>
      <c r="O116" s="227"/>
      <c r="P116" s="227"/>
      <c r="Q116" s="227"/>
      <c r="R116" s="227"/>
      <c r="S116" s="227"/>
      <c r="T116" s="227"/>
      <c r="U116" s="228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147</v>
      </c>
      <c r="AU116" s="229" t="s">
        <v>76</v>
      </c>
      <c r="AV116" s="13" t="s">
        <v>76</v>
      </c>
      <c r="AW116" s="13" t="s">
        <v>29</v>
      </c>
      <c r="AX116" s="13" t="s">
        <v>66</v>
      </c>
      <c r="AY116" s="229" t="s">
        <v>112</v>
      </c>
    </row>
    <row r="117" s="13" customFormat="1">
      <c r="A117" s="13"/>
      <c r="B117" s="220"/>
      <c r="C117" s="221"/>
      <c r="D117" s="207" t="s">
        <v>147</v>
      </c>
      <c r="E117" s="222" t="s">
        <v>17</v>
      </c>
      <c r="F117" s="223" t="s">
        <v>255</v>
      </c>
      <c r="G117" s="221"/>
      <c r="H117" s="224">
        <v>1838.24</v>
      </c>
      <c r="I117" s="221"/>
      <c r="J117" s="221"/>
      <c r="K117" s="221"/>
      <c r="L117" s="225"/>
      <c r="M117" s="226"/>
      <c r="N117" s="227"/>
      <c r="O117" s="227"/>
      <c r="P117" s="227"/>
      <c r="Q117" s="227"/>
      <c r="R117" s="227"/>
      <c r="S117" s="227"/>
      <c r="T117" s="227"/>
      <c r="U117" s="228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147</v>
      </c>
      <c r="AU117" s="229" t="s">
        <v>76</v>
      </c>
      <c r="AV117" s="13" t="s">
        <v>76</v>
      </c>
      <c r="AW117" s="13" t="s">
        <v>29</v>
      </c>
      <c r="AX117" s="13" t="s">
        <v>66</v>
      </c>
      <c r="AY117" s="229" t="s">
        <v>112</v>
      </c>
    </row>
    <row r="118" s="13" customFormat="1">
      <c r="A118" s="13"/>
      <c r="B118" s="220"/>
      <c r="C118" s="221"/>
      <c r="D118" s="207" t="s">
        <v>147</v>
      </c>
      <c r="E118" s="222" t="s">
        <v>17</v>
      </c>
      <c r="F118" s="223" t="s">
        <v>256</v>
      </c>
      <c r="G118" s="221"/>
      <c r="H118" s="224">
        <v>1838.24</v>
      </c>
      <c r="I118" s="221"/>
      <c r="J118" s="221"/>
      <c r="K118" s="221"/>
      <c r="L118" s="225"/>
      <c r="M118" s="226"/>
      <c r="N118" s="227"/>
      <c r="O118" s="227"/>
      <c r="P118" s="227"/>
      <c r="Q118" s="227"/>
      <c r="R118" s="227"/>
      <c r="S118" s="227"/>
      <c r="T118" s="227"/>
      <c r="U118" s="228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147</v>
      </c>
      <c r="AU118" s="229" t="s">
        <v>76</v>
      </c>
      <c r="AV118" s="13" t="s">
        <v>76</v>
      </c>
      <c r="AW118" s="13" t="s">
        <v>29</v>
      </c>
      <c r="AX118" s="13" t="s">
        <v>66</v>
      </c>
      <c r="AY118" s="229" t="s">
        <v>112</v>
      </c>
    </row>
    <row r="119" s="14" customFormat="1">
      <c r="A119" s="14"/>
      <c r="B119" s="230"/>
      <c r="C119" s="231"/>
      <c r="D119" s="207" t="s">
        <v>147</v>
      </c>
      <c r="E119" s="232" t="s">
        <v>17</v>
      </c>
      <c r="F119" s="233" t="s">
        <v>149</v>
      </c>
      <c r="G119" s="231"/>
      <c r="H119" s="234">
        <v>5514.7200000000003</v>
      </c>
      <c r="I119" s="231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7"/>
      <c r="U119" s="238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147</v>
      </c>
      <c r="AU119" s="239" t="s">
        <v>76</v>
      </c>
      <c r="AV119" s="14" t="s">
        <v>119</v>
      </c>
      <c r="AW119" s="14" t="s">
        <v>29</v>
      </c>
      <c r="AX119" s="14" t="s">
        <v>74</v>
      </c>
      <c r="AY119" s="239" t="s">
        <v>112</v>
      </c>
    </row>
    <row r="120" s="2" customFormat="1" ht="16.5" customHeight="1">
      <c r="A120" s="32"/>
      <c r="B120" s="33"/>
      <c r="C120" s="195" t="s">
        <v>163</v>
      </c>
      <c r="D120" s="195" t="s">
        <v>114</v>
      </c>
      <c r="E120" s="196" t="s">
        <v>164</v>
      </c>
      <c r="F120" s="197" t="s">
        <v>165</v>
      </c>
      <c r="G120" s="198" t="s">
        <v>117</v>
      </c>
      <c r="H120" s="199">
        <v>515.20000000000005</v>
      </c>
      <c r="I120" s="200">
        <v>127</v>
      </c>
      <c r="J120" s="200">
        <f>ROUND(I120*H120,2)</f>
        <v>65430.400000000001</v>
      </c>
      <c r="K120" s="197" t="s">
        <v>118</v>
      </c>
      <c r="L120" s="38"/>
      <c r="M120" s="201" t="s">
        <v>17</v>
      </c>
      <c r="N120" s="202" t="s">
        <v>37</v>
      </c>
      <c r="O120" s="203">
        <v>0</v>
      </c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3">
        <f>S120*H120</f>
        <v>0</v>
      </c>
      <c r="U120" s="204" t="s">
        <v>17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05" t="s">
        <v>119</v>
      </c>
      <c r="AT120" s="205" t="s">
        <v>114</v>
      </c>
      <c r="AU120" s="205" t="s">
        <v>76</v>
      </c>
      <c r="AY120" s="17" t="s">
        <v>112</v>
      </c>
      <c r="BE120" s="206">
        <f>IF(N120="základní",J120,0)</f>
        <v>65430.400000000001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7" t="s">
        <v>74</v>
      </c>
      <c r="BK120" s="206">
        <f>ROUND(I120*H120,2)</f>
        <v>65430.400000000001</v>
      </c>
      <c r="BL120" s="17" t="s">
        <v>119</v>
      </c>
      <c r="BM120" s="205" t="s">
        <v>166</v>
      </c>
    </row>
    <row r="121" s="2" customFormat="1">
      <c r="A121" s="32"/>
      <c r="B121" s="33"/>
      <c r="C121" s="34"/>
      <c r="D121" s="207" t="s">
        <v>120</v>
      </c>
      <c r="E121" s="34"/>
      <c r="F121" s="208" t="s">
        <v>167</v>
      </c>
      <c r="G121" s="34"/>
      <c r="H121" s="34"/>
      <c r="I121" s="34"/>
      <c r="J121" s="34"/>
      <c r="K121" s="34"/>
      <c r="L121" s="38"/>
      <c r="M121" s="209"/>
      <c r="N121" s="210"/>
      <c r="O121" s="77"/>
      <c r="P121" s="77"/>
      <c r="Q121" s="77"/>
      <c r="R121" s="77"/>
      <c r="S121" s="77"/>
      <c r="T121" s="77"/>
      <c r="U121" s="78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120</v>
      </c>
      <c r="AU121" s="17" t="s">
        <v>76</v>
      </c>
    </row>
    <row r="122" s="13" customFormat="1">
      <c r="A122" s="13"/>
      <c r="B122" s="220"/>
      <c r="C122" s="221"/>
      <c r="D122" s="207" t="s">
        <v>147</v>
      </c>
      <c r="E122" s="222" t="s">
        <v>17</v>
      </c>
      <c r="F122" s="223" t="s">
        <v>257</v>
      </c>
      <c r="G122" s="221"/>
      <c r="H122" s="224">
        <v>200</v>
      </c>
      <c r="I122" s="221"/>
      <c r="J122" s="221"/>
      <c r="K122" s="221"/>
      <c r="L122" s="225"/>
      <c r="M122" s="226"/>
      <c r="N122" s="227"/>
      <c r="O122" s="227"/>
      <c r="P122" s="227"/>
      <c r="Q122" s="227"/>
      <c r="R122" s="227"/>
      <c r="S122" s="227"/>
      <c r="T122" s="227"/>
      <c r="U122" s="228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147</v>
      </c>
      <c r="AU122" s="229" t="s">
        <v>76</v>
      </c>
      <c r="AV122" s="13" t="s">
        <v>76</v>
      </c>
      <c r="AW122" s="13" t="s">
        <v>29</v>
      </c>
      <c r="AX122" s="13" t="s">
        <v>66</v>
      </c>
      <c r="AY122" s="229" t="s">
        <v>112</v>
      </c>
    </row>
    <row r="123" s="13" customFormat="1">
      <c r="A123" s="13"/>
      <c r="B123" s="220"/>
      <c r="C123" s="221"/>
      <c r="D123" s="207" t="s">
        <v>147</v>
      </c>
      <c r="E123" s="222" t="s">
        <v>17</v>
      </c>
      <c r="F123" s="223" t="s">
        <v>258</v>
      </c>
      <c r="G123" s="221"/>
      <c r="H123" s="224">
        <v>24</v>
      </c>
      <c r="I123" s="221"/>
      <c r="J123" s="221"/>
      <c r="K123" s="221"/>
      <c r="L123" s="225"/>
      <c r="M123" s="226"/>
      <c r="N123" s="227"/>
      <c r="O123" s="227"/>
      <c r="P123" s="227"/>
      <c r="Q123" s="227"/>
      <c r="R123" s="227"/>
      <c r="S123" s="227"/>
      <c r="T123" s="227"/>
      <c r="U123" s="228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147</v>
      </c>
      <c r="AU123" s="229" t="s">
        <v>76</v>
      </c>
      <c r="AV123" s="13" t="s">
        <v>76</v>
      </c>
      <c r="AW123" s="13" t="s">
        <v>29</v>
      </c>
      <c r="AX123" s="13" t="s">
        <v>66</v>
      </c>
      <c r="AY123" s="229" t="s">
        <v>112</v>
      </c>
    </row>
    <row r="124" s="13" customFormat="1">
      <c r="A124" s="13"/>
      <c r="B124" s="220"/>
      <c r="C124" s="221"/>
      <c r="D124" s="207" t="s">
        <v>147</v>
      </c>
      <c r="E124" s="222" t="s">
        <v>17</v>
      </c>
      <c r="F124" s="223" t="s">
        <v>259</v>
      </c>
      <c r="G124" s="221"/>
      <c r="H124" s="224">
        <v>160</v>
      </c>
      <c r="I124" s="221"/>
      <c r="J124" s="221"/>
      <c r="K124" s="221"/>
      <c r="L124" s="225"/>
      <c r="M124" s="226"/>
      <c r="N124" s="227"/>
      <c r="O124" s="227"/>
      <c r="P124" s="227"/>
      <c r="Q124" s="227"/>
      <c r="R124" s="227"/>
      <c r="S124" s="227"/>
      <c r="T124" s="227"/>
      <c r="U124" s="228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147</v>
      </c>
      <c r="AU124" s="229" t="s">
        <v>76</v>
      </c>
      <c r="AV124" s="13" t="s">
        <v>76</v>
      </c>
      <c r="AW124" s="13" t="s">
        <v>29</v>
      </c>
      <c r="AX124" s="13" t="s">
        <v>66</v>
      </c>
      <c r="AY124" s="229" t="s">
        <v>112</v>
      </c>
    </row>
    <row r="125" s="13" customFormat="1">
      <c r="A125" s="13"/>
      <c r="B125" s="220"/>
      <c r="C125" s="221"/>
      <c r="D125" s="207" t="s">
        <v>147</v>
      </c>
      <c r="E125" s="222" t="s">
        <v>17</v>
      </c>
      <c r="F125" s="223" t="s">
        <v>260</v>
      </c>
      <c r="G125" s="221"/>
      <c r="H125" s="224">
        <v>19.199999999999999</v>
      </c>
      <c r="I125" s="221"/>
      <c r="J125" s="221"/>
      <c r="K125" s="221"/>
      <c r="L125" s="225"/>
      <c r="M125" s="226"/>
      <c r="N125" s="227"/>
      <c r="O125" s="227"/>
      <c r="P125" s="227"/>
      <c r="Q125" s="227"/>
      <c r="R125" s="227"/>
      <c r="S125" s="227"/>
      <c r="T125" s="227"/>
      <c r="U125" s="228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147</v>
      </c>
      <c r="AU125" s="229" t="s">
        <v>76</v>
      </c>
      <c r="AV125" s="13" t="s">
        <v>76</v>
      </c>
      <c r="AW125" s="13" t="s">
        <v>29</v>
      </c>
      <c r="AX125" s="13" t="s">
        <v>66</v>
      </c>
      <c r="AY125" s="229" t="s">
        <v>112</v>
      </c>
    </row>
    <row r="126" s="13" customFormat="1">
      <c r="A126" s="13"/>
      <c r="B126" s="220"/>
      <c r="C126" s="221"/>
      <c r="D126" s="207" t="s">
        <v>147</v>
      </c>
      <c r="E126" s="222" t="s">
        <v>17</v>
      </c>
      <c r="F126" s="223" t="s">
        <v>261</v>
      </c>
      <c r="G126" s="221"/>
      <c r="H126" s="224">
        <v>100</v>
      </c>
      <c r="I126" s="221"/>
      <c r="J126" s="221"/>
      <c r="K126" s="221"/>
      <c r="L126" s="225"/>
      <c r="M126" s="226"/>
      <c r="N126" s="227"/>
      <c r="O126" s="227"/>
      <c r="P126" s="227"/>
      <c r="Q126" s="227"/>
      <c r="R126" s="227"/>
      <c r="S126" s="227"/>
      <c r="T126" s="227"/>
      <c r="U126" s="228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147</v>
      </c>
      <c r="AU126" s="229" t="s">
        <v>76</v>
      </c>
      <c r="AV126" s="13" t="s">
        <v>76</v>
      </c>
      <c r="AW126" s="13" t="s">
        <v>29</v>
      </c>
      <c r="AX126" s="13" t="s">
        <v>66</v>
      </c>
      <c r="AY126" s="229" t="s">
        <v>112</v>
      </c>
    </row>
    <row r="127" s="13" customFormat="1">
      <c r="A127" s="13"/>
      <c r="B127" s="220"/>
      <c r="C127" s="221"/>
      <c r="D127" s="207" t="s">
        <v>147</v>
      </c>
      <c r="E127" s="222" t="s">
        <v>17</v>
      </c>
      <c r="F127" s="223" t="s">
        <v>262</v>
      </c>
      <c r="G127" s="221"/>
      <c r="H127" s="224">
        <v>12</v>
      </c>
      <c r="I127" s="221"/>
      <c r="J127" s="221"/>
      <c r="K127" s="221"/>
      <c r="L127" s="225"/>
      <c r="M127" s="226"/>
      <c r="N127" s="227"/>
      <c r="O127" s="227"/>
      <c r="P127" s="227"/>
      <c r="Q127" s="227"/>
      <c r="R127" s="227"/>
      <c r="S127" s="227"/>
      <c r="T127" s="227"/>
      <c r="U127" s="228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147</v>
      </c>
      <c r="AU127" s="229" t="s">
        <v>76</v>
      </c>
      <c r="AV127" s="13" t="s">
        <v>76</v>
      </c>
      <c r="AW127" s="13" t="s">
        <v>29</v>
      </c>
      <c r="AX127" s="13" t="s">
        <v>66</v>
      </c>
      <c r="AY127" s="229" t="s">
        <v>112</v>
      </c>
    </row>
    <row r="128" s="14" customFormat="1">
      <c r="A128" s="14"/>
      <c r="B128" s="230"/>
      <c r="C128" s="231"/>
      <c r="D128" s="207" t="s">
        <v>147</v>
      </c>
      <c r="E128" s="232" t="s">
        <v>17</v>
      </c>
      <c r="F128" s="233" t="s">
        <v>149</v>
      </c>
      <c r="G128" s="231"/>
      <c r="H128" s="234">
        <v>515.20000000000005</v>
      </c>
      <c r="I128" s="231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7"/>
      <c r="U128" s="238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147</v>
      </c>
      <c r="AU128" s="239" t="s">
        <v>76</v>
      </c>
      <c r="AV128" s="14" t="s">
        <v>119</v>
      </c>
      <c r="AW128" s="14" t="s">
        <v>29</v>
      </c>
      <c r="AX128" s="14" t="s">
        <v>74</v>
      </c>
      <c r="AY128" s="239" t="s">
        <v>112</v>
      </c>
    </row>
    <row r="129" s="2" customFormat="1" ht="16.5" customHeight="1">
      <c r="A129" s="32"/>
      <c r="B129" s="33"/>
      <c r="C129" s="211" t="s">
        <v>141</v>
      </c>
      <c r="D129" s="211" t="s">
        <v>131</v>
      </c>
      <c r="E129" s="212" t="s">
        <v>169</v>
      </c>
      <c r="F129" s="213" t="s">
        <v>170</v>
      </c>
      <c r="G129" s="214" t="s">
        <v>117</v>
      </c>
      <c r="H129" s="215">
        <v>515.20000000000005</v>
      </c>
      <c r="I129" s="216">
        <v>88</v>
      </c>
      <c r="J129" s="216">
        <f>ROUND(I129*H129,2)</f>
        <v>45337.599999999999</v>
      </c>
      <c r="K129" s="213" t="s">
        <v>17</v>
      </c>
      <c r="L129" s="217"/>
      <c r="M129" s="218" t="s">
        <v>17</v>
      </c>
      <c r="N129" s="219" t="s">
        <v>37</v>
      </c>
      <c r="O129" s="203">
        <v>0</v>
      </c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3">
        <f>S129*H129</f>
        <v>0</v>
      </c>
      <c r="U129" s="204" t="s">
        <v>17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5" t="s">
        <v>134</v>
      </c>
      <c r="AT129" s="205" t="s">
        <v>131</v>
      </c>
      <c r="AU129" s="205" t="s">
        <v>76</v>
      </c>
      <c r="AY129" s="17" t="s">
        <v>112</v>
      </c>
      <c r="BE129" s="206">
        <f>IF(N129="základní",J129,0)</f>
        <v>45337.599999999999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7" t="s">
        <v>74</v>
      </c>
      <c r="BK129" s="206">
        <f>ROUND(I129*H129,2)</f>
        <v>45337.599999999999</v>
      </c>
      <c r="BL129" s="17" t="s">
        <v>119</v>
      </c>
      <c r="BM129" s="205" t="s">
        <v>171</v>
      </c>
    </row>
    <row r="130" s="2" customFormat="1">
      <c r="A130" s="32"/>
      <c r="B130" s="33"/>
      <c r="C130" s="34"/>
      <c r="D130" s="207" t="s">
        <v>120</v>
      </c>
      <c r="E130" s="34"/>
      <c r="F130" s="208" t="s">
        <v>170</v>
      </c>
      <c r="G130" s="34"/>
      <c r="H130" s="34"/>
      <c r="I130" s="34"/>
      <c r="J130" s="34"/>
      <c r="K130" s="34"/>
      <c r="L130" s="38"/>
      <c r="M130" s="209"/>
      <c r="N130" s="210"/>
      <c r="O130" s="77"/>
      <c r="P130" s="77"/>
      <c r="Q130" s="77"/>
      <c r="R130" s="77"/>
      <c r="S130" s="77"/>
      <c r="T130" s="77"/>
      <c r="U130" s="78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120</v>
      </c>
      <c r="AU130" s="17" t="s">
        <v>76</v>
      </c>
    </row>
    <row r="131" s="2" customFormat="1" ht="16.5" customHeight="1">
      <c r="A131" s="32"/>
      <c r="B131" s="33"/>
      <c r="C131" s="195" t="s">
        <v>172</v>
      </c>
      <c r="D131" s="195" t="s">
        <v>114</v>
      </c>
      <c r="E131" s="196" t="s">
        <v>173</v>
      </c>
      <c r="F131" s="197" t="s">
        <v>174</v>
      </c>
      <c r="G131" s="198" t="s">
        <v>117</v>
      </c>
      <c r="H131" s="199">
        <v>515.20000000000005</v>
      </c>
      <c r="I131" s="200">
        <v>337</v>
      </c>
      <c r="J131" s="200">
        <f>ROUND(I131*H131,2)</f>
        <v>173622.39999999999</v>
      </c>
      <c r="K131" s="197" t="s">
        <v>118</v>
      </c>
      <c r="L131" s="38"/>
      <c r="M131" s="201" t="s">
        <v>17</v>
      </c>
      <c r="N131" s="202" t="s">
        <v>37</v>
      </c>
      <c r="O131" s="203">
        <v>0</v>
      </c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3">
        <f>S131*H131</f>
        <v>0</v>
      </c>
      <c r="U131" s="204" t="s">
        <v>17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5" t="s">
        <v>119</v>
      </c>
      <c r="AT131" s="205" t="s">
        <v>114</v>
      </c>
      <c r="AU131" s="205" t="s">
        <v>76</v>
      </c>
      <c r="AY131" s="17" t="s">
        <v>112</v>
      </c>
      <c r="BE131" s="206">
        <f>IF(N131="základní",J131,0)</f>
        <v>173622.39999999999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7" t="s">
        <v>74</v>
      </c>
      <c r="BK131" s="206">
        <f>ROUND(I131*H131,2)</f>
        <v>173622.39999999999</v>
      </c>
      <c r="BL131" s="17" t="s">
        <v>119</v>
      </c>
      <c r="BM131" s="205" t="s">
        <v>175</v>
      </c>
    </row>
    <row r="132" s="2" customFormat="1">
      <c r="A132" s="32"/>
      <c r="B132" s="33"/>
      <c r="C132" s="34"/>
      <c r="D132" s="207" t="s">
        <v>120</v>
      </c>
      <c r="E132" s="34"/>
      <c r="F132" s="208" t="s">
        <v>176</v>
      </c>
      <c r="G132" s="34"/>
      <c r="H132" s="34"/>
      <c r="I132" s="34"/>
      <c r="J132" s="34"/>
      <c r="K132" s="34"/>
      <c r="L132" s="38"/>
      <c r="M132" s="209"/>
      <c r="N132" s="210"/>
      <c r="O132" s="77"/>
      <c r="P132" s="77"/>
      <c r="Q132" s="77"/>
      <c r="R132" s="77"/>
      <c r="S132" s="77"/>
      <c r="T132" s="77"/>
      <c r="U132" s="78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120</v>
      </c>
      <c r="AU132" s="17" t="s">
        <v>76</v>
      </c>
    </row>
    <row r="133" s="13" customFormat="1">
      <c r="A133" s="13"/>
      <c r="B133" s="220"/>
      <c r="C133" s="221"/>
      <c r="D133" s="207" t="s">
        <v>147</v>
      </c>
      <c r="E133" s="222" t="s">
        <v>17</v>
      </c>
      <c r="F133" s="223" t="s">
        <v>263</v>
      </c>
      <c r="G133" s="221"/>
      <c r="H133" s="224">
        <v>224</v>
      </c>
      <c r="I133" s="221"/>
      <c r="J133" s="221"/>
      <c r="K133" s="221"/>
      <c r="L133" s="225"/>
      <c r="M133" s="226"/>
      <c r="N133" s="227"/>
      <c r="O133" s="227"/>
      <c r="P133" s="227"/>
      <c r="Q133" s="227"/>
      <c r="R133" s="227"/>
      <c r="S133" s="227"/>
      <c r="T133" s="227"/>
      <c r="U133" s="228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147</v>
      </c>
      <c r="AU133" s="229" t="s">
        <v>76</v>
      </c>
      <c r="AV133" s="13" t="s">
        <v>76</v>
      </c>
      <c r="AW133" s="13" t="s">
        <v>29</v>
      </c>
      <c r="AX133" s="13" t="s">
        <v>66</v>
      </c>
      <c r="AY133" s="229" t="s">
        <v>112</v>
      </c>
    </row>
    <row r="134" s="13" customFormat="1">
      <c r="A134" s="13"/>
      <c r="B134" s="220"/>
      <c r="C134" s="221"/>
      <c r="D134" s="207" t="s">
        <v>147</v>
      </c>
      <c r="E134" s="222" t="s">
        <v>17</v>
      </c>
      <c r="F134" s="223" t="s">
        <v>264</v>
      </c>
      <c r="G134" s="221"/>
      <c r="H134" s="224">
        <v>179.19999999999999</v>
      </c>
      <c r="I134" s="221"/>
      <c r="J134" s="221"/>
      <c r="K134" s="221"/>
      <c r="L134" s="225"/>
      <c r="M134" s="226"/>
      <c r="N134" s="227"/>
      <c r="O134" s="227"/>
      <c r="P134" s="227"/>
      <c r="Q134" s="227"/>
      <c r="R134" s="227"/>
      <c r="S134" s="227"/>
      <c r="T134" s="227"/>
      <c r="U134" s="228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147</v>
      </c>
      <c r="AU134" s="229" t="s">
        <v>76</v>
      </c>
      <c r="AV134" s="13" t="s">
        <v>76</v>
      </c>
      <c r="AW134" s="13" t="s">
        <v>29</v>
      </c>
      <c r="AX134" s="13" t="s">
        <v>66</v>
      </c>
      <c r="AY134" s="229" t="s">
        <v>112</v>
      </c>
    </row>
    <row r="135" s="13" customFormat="1">
      <c r="A135" s="13"/>
      <c r="B135" s="220"/>
      <c r="C135" s="221"/>
      <c r="D135" s="207" t="s">
        <v>147</v>
      </c>
      <c r="E135" s="222" t="s">
        <v>17</v>
      </c>
      <c r="F135" s="223" t="s">
        <v>265</v>
      </c>
      <c r="G135" s="221"/>
      <c r="H135" s="224">
        <v>112</v>
      </c>
      <c r="I135" s="221"/>
      <c r="J135" s="221"/>
      <c r="K135" s="221"/>
      <c r="L135" s="225"/>
      <c r="M135" s="226"/>
      <c r="N135" s="227"/>
      <c r="O135" s="227"/>
      <c r="P135" s="227"/>
      <c r="Q135" s="227"/>
      <c r="R135" s="227"/>
      <c r="S135" s="227"/>
      <c r="T135" s="227"/>
      <c r="U135" s="228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147</v>
      </c>
      <c r="AU135" s="229" t="s">
        <v>76</v>
      </c>
      <c r="AV135" s="13" t="s">
        <v>76</v>
      </c>
      <c r="AW135" s="13" t="s">
        <v>29</v>
      </c>
      <c r="AX135" s="13" t="s">
        <v>66</v>
      </c>
      <c r="AY135" s="229" t="s">
        <v>112</v>
      </c>
    </row>
    <row r="136" s="14" customFormat="1">
      <c r="A136" s="14"/>
      <c r="B136" s="230"/>
      <c r="C136" s="231"/>
      <c r="D136" s="207" t="s">
        <v>147</v>
      </c>
      <c r="E136" s="232" t="s">
        <v>17</v>
      </c>
      <c r="F136" s="233" t="s">
        <v>149</v>
      </c>
      <c r="G136" s="231"/>
      <c r="H136" s="234">
        <v>515.20000000000005</v>
      </c>
      <c r="I136" s="231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7"/>
      <c r="U136" s="238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147</v>
      </c>
      <c r="AU136" s="239" t="s">
        <v>76</v>
      </c>
      <c r="AV136" s="14" t="s">
        <v>119</v>
      </c>
      <c r="AW136" s="14" t="s">
        <v>29</v>
      </c>
      <c r="AX136" s="14" t="s">
        <v>74</v>
      </c>
      <c r="AY136" s="239" t="s">
        <v>112</v>
      </c>
    </row>
    <row r="137" s="2" customFormat="1" ht="16.5" customHeight="1">
      <c r="A137" s="32"/>
      <c r="B137" s="33"/>
      <c r="C137" s="195" t="s">
        <v>145</v>
      </c>
      <c r="D137" s="195" t="s">
        <v>114</v>
      </c>
      <c r="E137" s="196" t="s">
        <v>178</v>
      </c>
      <c r="F137" s="197" t="s">
        <v>179</v>
      </c>
      <c r="G137" s="198" t="s">
        <v>117</v>
      </c>
      <c r="H137" s="199">
        <v>2575.5</v>
      </c>
      <c r="I137" s="200">
        <v>20.399999999999999</v>
      </c>
      <c r="J137" s="200">
        <f>ROUND(I137*H137,2)</f>
        <v>52540.199999999997</v>
      </c>
      <c r="K137" s="197" t="s">
        <v>118</v>
      </c>
      <c r="L137" s="38"/>
      <c r="M137" s="201" t="s">
        <v>17</v>
      </c>
      <c r="N137" s="202" t="s">
        <v>37</v>
      </c>
      <c r="O137" s="203">
        <v>0</v>
      </c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3">
        <f>S137*H137</f>
        <v>0</v>
      </c>
      <c r="U137" s="204" t="s">
        <v>17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5" t="s">
        <v>119</v>
      </c>
      <c r="AT137" s="205" t="s">
        <v>114</v>
      </c>
      <c r="AU137" s="205" t="s">
        <v>76</v>
      </c>
      <c r="AY137" s="17" t="s">
        <v>112</v>
      </c>
      <c r="BE137" s="206">
        <f>IF(N137="základní",J137,0)</f>
        <v>52540.199999999997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7" t="s">
        <v>74</v>
      </c>
      <c r="BK137" s="206">
        <f>ROUND(I137*H137,2)</f>
        <v>52540.199999999997</v>
      </c>
      <c r="BL137" s="17" t="s">
        <v>119</v>
      </c>
      <c r="BM137" s="205" t="s">
        <v>180</v>
      </c>
    </row>
    <row r="138" s="2" customFormat="1">
      <c r="A138" s="32"/>
      <c r="B138" s="33"/>
      <c r="C138" s="34"/>
      <c r="D138" s="207" t="s">
        <v>120</v>
      </c>
      <c r="E138" s="34"/>
      <c r="F138" s="208" t="s">
        <v>181</v>
      </c>
      <c r="G138" s="34"/>
      <c r="H138" s="34"/>
      <c r="I138" s="34"/>
      <c r="J138" s="34"/>
      <c r="K138" s="34"/>
      <c r="L138" s="38"/>
      <c r="M138" s="209"/>
      <c r="N138" s="210"/>
      <c r="O138" s="77"/>
      <c r="P138" s="77"/>
      <c r="Q138" s="77"/>
      <c r="R138" s="77"/>
      <c r="S138" s="77"/>
      <c r="T138" s="77"/>
      <c r="U138" s="78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120</v>
      </c>
      <c r="AU138" s="17" t="s">
        <v>76</v>
      </c>
    </row>
    <row r="139" s="13" customFormat="1">
      <c r="A139" s="13"/>
      <c r="B139" s="220"/>
      <c r="C139" s="221"/>
      <c r="D139" s="207" t="s">
        <v>147</v>
      </c>
      <c r="E139" s="222" t="s">
        <v>17</v>
      </c>
      <c r="F139" s="223" t="s">
        <v>266</v>
      </c>
      <c r="G139" s="221"/>
      <c r="H139" s="224">
        <v>2575.5</v>
      </c>
      <c r="I139" s="221"/>
      <c r="J139" s="221"/>
      <c r="K139" s="221"/>
      <c r="L139" s="225"/>
      <c r="M139" s="226"/>
      <c r="N139" s="227"/>
      <c r="O139" s="227"/>
      <c r="P139" s="227"/>
      <c r="Q139" s="227"/>
      <c r="R139" s="227"/>
      <c r="S139" s="227"/>
      <c r="T139" s="227"/>
      <c r="U139" s="228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147</v>
      </c>
      <c r="AU139" s="229" t="s">
        <v>76</v>
      </c>
      <c r="AV139" s="13" t="s">
        <v>76</v>
      </c>
      <c r="AW139" s="13" t="s">
        <v>29</v>
      </c>
      <c r="AX139" s="13" t="s">
        <v>66</v>
      </c>
      <c r="AY139" s="229" t="s">
        <v>112</v>
      </c>
    </row>
    <row r="140" s="14" customFormat="1">
      <c r="A140" s="14"/>
      <c r="B140" s="230"/>
      <c r="C140" s="231"/>
      <c r="D140" s="207" t="s">
        <v>147</v>
      </c>
      <c r="E140" s="232" t="s">
        <v>17</v>
      </c>
      <c r="F140" s="233" t="s">
        <v>149</v>
      </c>
      <c r="G140" s="231"/>
      <c r="H140" s="234">
        <v>2575.5</v>
      </c>
      <c r="I140" s="231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7"/>
      <c r="U140" s="238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147</v>
      </c>
      <c r="AU140" s="239" t="s">
        <v>76</v>
      </c>
      <c r="AV140" s="14" t="s">
        <v>119</v>
      </c>
      <c r="AW140" s="14" t="s">
        <v>29</v>
      </c>
      <c r="AX140" s="14" t="s">
        <v>74</v>
      </c>
      <c r="AY140" s="239" t="s">
        <v>112</v>
      </c>
    </row>
    <row r="141" s="2" customFormat="1" ht="16.5" customHeight="1">
      <c r="A141" s="32"/>
      <c r="B141" s="33"/>
      <c r="C141" s="195" t="s">
        <v>8</v>
      </c>
      <c r="D141" s="195" t="s">
        <v>114</v>
      </c>
      <c r="E141" s="196" t="s">
        <v>267</v>
      </c>
      <c r="F141" s="197" t="s">
        <v>268</v>
      </c>
      <c r="G141" s="198" t="s">
        <v>269</v>
      </c>
      <c r="H141" s="199">
        <v>0.10000000000000001</v>
      </c>
      <c r="I141" s="200">
        <v>374454.29999999999</v>
      </c>
      <c r="J141" s="200">
        <f>ROUND(I141*H141,2)</f>
        <v>37445.43</v>
      </c>
      <c r="K141" s="197" t="s">
        <v>17</v>
      </c>
      <c r="L141" s="38"/>
      <c r="M141" s="201" t="s">
        <v>17</v>
      </c>
      <c r="N141" s="202" t="s">
        <v>37</v>
      </c>
      <c r="O141" s="203">
        <v>0</v>
      </c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3">
        <f>S141*H141</f>
        <v>0</v>
      </c>
      <c r="U141" s="204" t="s">
        <v>17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5" t="s">
        <v>119</v>
      </c>
      <c r="AT141" s="205" t="s">
        <v>114</v>
      </c>
      <c r="AU141" s="205" t="s">
        <v>76</v>
      </c>
      <c r="AY141" s="17" t="s">
        <v>112</v>
      </c>
      <c r="BE141" s="206">
        <f>IF(N141="základní",J141,0)</f>
        <v>37445.43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7" t="s">
        <v>74</v>
      </c>
      <c r="BK141" s="206">
        <f>ROUND(I141*H141,2)</f>
        <v>37445.43</v>
      </c>
      <c r="BL141" s="17" t="s">
        <v>119</v>
      </c>
      <c r="BM141" s="205" t="s">
        <v>187</v>
      </c>
    </row>
    <row r="142" s="2" customFormat="1">
      <c r="A142" s="32"/>
      <c r="B142" s="33"/>
      <c r="C142" s="34"/>
      <c r="D142" s="207" t="s">
        <v>120</v>
      </c>
      <c r="E142" s="34"/>
      <c r="F142" s="208" t="s">
        <v>268</v>
      </c>
      <c r="G142" s="34"/>
      <c r="H142" s="34"/>
      <c r="I142" s="34"/>
      <c r="J142" s="34"/>
      <c r="K142" s="34"/>
      <c r="L142" s="38"/>
      <c r="M142" s="209"/>
      <c r="N142" s="210"/>
      <c r="O142" s="77"/>
      <c r="P142" s="77"/>
      <c r="Q142" s="77"/>
      <c r="R142" s="77"/>
      <c r="S142" s="77"/>
      <c r="T142" s="77"/>
      <c r="U142" s="78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120</v>
      </c>
      <c r="AU142" s="17" t="s">
        <v>76</v>
      </c>
    </row>
    <row r="143" s="13" customFormat="1">
      <c r="A143" s="13"/>
      <c r="B143" s="220"/>
      <c r="C143" s="221"/>
      <c r="D143" s="207" t="s">
        <v>147</v>
      </c>
      <c r="E143" s="222" t="s">
        <v>17</v>
      </c>
      <c r="F143" s="223" t="s">
        <v>270</v>
      </c>
      <c r="G143" s="221"/>
      <c r="H143" s="224">
        <v>0.10000000000000001</v>
      </c>
      <c r="I143" s="221"/>
      <c r="J143" s="221"/>
      <c r="K143" s="221"/>
      <c r="L143" s="225"/>
      <c r="M143" s="226"/>
      <c r="N143" s="227"/>
      <c r="O143" s="227"/>
      <c r="P143" s="227"/>
      <c r="Q143" s="227"/>
      <c r="R143" s="227"/>
      <c r="S143" s="227"/>
      <c r="T143" s="227"/>
      <c r="U143" s="228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147</v>
      </c>
      <c r="AU143" s="229" t="s">
        <v>76</v>
      </c>
      <c r="AV143" s="13" t="s">
        <v>76</v>
      </c>
      <c r="AW143" s="13" t="s">
        <v>29</v>
      </c>
      <c r="AX143" s="13" t="s">
        <v>66</v>
      </c>
      <c r="AY143" s="229" t="s">
        <v>112</v>
      </c>
    </row>
    <row r="144" s="14" customFormat="1">
      <c r="A144" s="14"/>
      <c r="B144" s="230"/>
      <c r="C144" s="231"/>
      <c r="D144" s="207" t="s">
        <v>147</v>
      </c>
      <c r="E144" s="232" t="s">
        <v>17</v>
      </c>
      <c r="F144" s="233" t="s">
        <v>149</v>
      </c>
      <c r="G144" s="231"/>
      <c r="H144" s="234">
        <v>0.10000000000000001</v>
      </c>
      <c r="I144" s="231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7"/>
      <c r="U144" s="238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147</v>
      </c>
      <c r="AU144" s="239" t="s">
        <v>76</v>
      </c>
      <c r="AV144" s="14" t="s">
        <v>119</v>
      </c>
      <c r="AW144" s="14" t="s">
        <v>29</v>
      </c>
      <c r="AX144" s="14" t="s">
        <v>74</v>
      </c>
      <c r="AY144" s="239" t="s">
        <v>112</v>
      </c>
    </row>
    <row r="145" s="2" customFormat="1" ht="16.5" customHeight="1">
      <c r="A145" s="32"/>
      <c r="B145" s="33"/>
      <c r="C145" s="195" t="s">
        <v>153</v>
      </c>
      <c r="D145" s="195" t="s">
        <v>114</v>
      </c>
      <c r="E145" s="196" t="s">
        <v>271</v>
      </c>
      <c r="F145" s="197" t="s">
        <v>272</v>
      </c>
      <c r="G145" s="198" t="s">
        <v>269</v>
      </c>
      <c r="H145" s="199">
        <v>0.10000000000000001</v>
      </c>
      <c r="I145" s="200">
        <v>12839.200000000001</v>
      </c>
      <c r="J145" s="200">
        <f>ROUND(I145*H145,2)</f>
        <v>1283.9200000000001</v>
      </c>
      <c r="K145" s="197" t="s">
        <v>17</v>
      </c>
      <c r="L145" s="38"/>
      <c r="M145" s="201" t="s">
        <v>17</v>
      </c>
      <c r="N145" s="202" t="s">
        <v>37</v>
      </c>
      <c r="O145" s="203">
        <v>0</v>
      </c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3">
        <f>S145*H145</f>
        <v>0</v>
      </c>
      <c r="U145" s="204" t="s">
        <v>17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5" t="s">
        <v>119</v>
      </c>
      <c r="AT145" s="205" t="s">
        <v>114</v>
      </c>
      <c r="AU145" s="205" t="s">
        <v>76</v>
      </c>
      <c r="AY145" s="17" t="s">
        <v>112</v>
      </c>
      <c r="BE145" s="206">
        <f>IF(N145="základní",J145,0)</f>
        <v>1283.9200000000001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74</v>
      </c>
      <c r="BK145" s="206">
        <f>ROUND(I145*H145,2)</f>
        <v>1283.9200000000001</v>
      </c>
      <c r="BL145" s="17" t="s">
        <v>119</v>
      </c>
      <c r="BM145" s="205" t="s">
        <v>207</v>
      </c>
    </row>
    <row r="146" s="2" customFormat="1">
      <c r="A146" s="32"/>
      <c r="B146" s="33"/>
      <c r="C146" s="34"/>
      <c r="D146" s="207" t="s">
        <v>120</v>
      </c>
      <c r="E146" s="34"/>
      <c r="F146" s="208" t="s">
        <v>273</v>
      </c>
      <c r="G146" s="34"/>
      <c r="H146" s="34"/>
      <c r="I146" s="34"/>
      <c r="J146" s="34"/>
      <c r="K146" s="34"/>
      <c r="L146" s="38"/>
      <c r="M146" s="209"/>
      <c r="N146" s="210"/>
      <c r="O146" s="77"/>
      <c r="P146" s="77"/>
      <c r="Q146" s="77"/>
      <c r="R146" s="77"/>
      <c r="S146" s="77"/>
      <c r="T146" s="77"/>
      <c r="U146" s="78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120</v>
      </c>
      <c r="AU146" s="17" t="s">
        <v>76</v>
      </c>
    </row>
    <row r="147" s="13" customFormat="1">
      <c r="A147" s="13"/>
      <c r="B147" s="220"/>
      <c r="C147" s="221"/>
      <c r="D147" s="207" t="s">
        <v>147</v>
      </c>
      <c r="E147" s="222" t="s">
        <v>17</v>
      </c>
      <c r="F147" s="223" t="s">
        <v>270</v>
      </c>
      <c r="G147" s="221"/>
      <c r="H147" s="224">
        <v>0.10000000000000001</v>
      </c>
      <c r="I147" s="221"/>
      <c r="J147" s="221"/>
      <c r="K147" s="221"/>
      <c r="L147" s="225"/>
      <c r="M147" s="226"/>
      <c r="N147" s="227"/>
      <c r="O147" s="227"/>
      <c r="P147" s="227"/>
      <c r="Q147" s="227"/>
      <c r="R147" s="227"/>
      <c r="S147" s="227"/>
      <c r="T147" s="227"/>
      <c r="U147" s="228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147</v>
      </c>
      <c r="AU147" s="229" t="s">
        <v>76</v>
      </c>
      <c r="AV147" s="13" t="s">
        <v>76</v>
      </c>
      <c r="AW147" s="13" t="s">
        <v>29</v>
      </c>
      <c r="AX147" s="13" t="s">
        <v>66</v>
      </c>
      <c r="AY147" s="229" t="s">
        <v>112</v>
      </c>
    </row>
    <row r="148" s="14" customFormat="1">
      <c r="A148" s="14"/>
      <c r="B148" s="230"/>
      <c r="C148" s="231"/>
      <c r="D148" s="207" t="s">
        <v>147</v>
      </c>
      <c r="E148" s="232" t="s">
        <v>17</v>
      </c>
      <c r="F148" s="233" t="s">
        <v>149</v>
      </c>
      <c r="G148" s="231"/>
      <c r="H148" s="234">
        <v>0.10000000000000001</v>
      </c>
      <c r="I148" s="231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7"/>
      <c r="U148" s="238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9" t="s">
        <v>147</v>
      </c>
      <c r="AU148" s="239" t="s">
        <v>76</v>
      </c>
      <c r="AV148" s="14" t="s">
        <v>119</v>
      </c>
      <c r="AW148" s="14" t="s">
        <v>29</v>
      </c>
      <c r="AX148" s="14" t="s">
        <v>74</v>
      </c>
      <c r="AY148" s="239" t="s">
        <v>112</v>
      </c>
    </row>
    <row r="149" s="2" customFormat="1" ht="16.5" customHeight="1">
      <c r="A149" s="32"/>
      <c r="B149" s="33"/>
      <c r="C149" s="195" t="s">
        <v>210</v>
      </c>
      <c r="D149" s="195" t="s">
        <v>114</v>
      </c>
      <c r="E149" s="196" t="s">
        <v>274</v>
      </c>
      <c r="F149" s="197" t="s">
        <v>275</v>
      </c>
      <c r="G149" s="198" t="s">
        <v>269</v>
      </c>
      <c r="H149" s="199">
        <v>0.080000000000000002</v>
      </c>
      <c r="I149" s="200">
        <v>12839.200000000001</v>
      </c>
      <c r="J149" s="200">
        <f>ROUND(I149*H149,2)</f>
        <v>1027.1400000000001</v>
      </c>
      <c r="K149" s="197" t="s">
        <v>17</v>
      </c>
      <c r="L149" s="38"/>
      <c r="M149" s="201" t="s">
        <v>17</v>
      </c>
      <c r="N149" s="202" t="s">
        <v>37</v>
      </c>
      <c r="O149" s="203">
        <v>0</v>
      </c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3">
        <f>S149*H149</f>
        <v>0</v>
      </c>
      <c r="U149" s="204" t="s">
        <v>17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5" t="s">
        <v>119</v>
      </c>
      <c r="AT149" s="205" t="s">
        <v>114</v>
      </c>
      <c r="AU149" s="205" t="s">
        <v>76</v>
      </c>
      <c r="AY149" s="17" t="s">
        <v>112</v>
      </c>
      <c r="BE149" s="206">
        <f>IF(N149="základní",J149,0)</f>
        <v>1027.1400000000001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74</v>
      </c>
      <c r="BK149" s="206">
        <f>ROUND(I149*H149,2)</f>
        <v>1027.1400000000001</v>
      </c>
      <c r="BL149" s="17" t="s">
        <v>119</v>
      </c>
      <c r="BM149" s="205" t="s">
        <v>211</v>
      </c>
    </row>
    <row r="150" s="2" customFormat="1">
      <c r="A150" s="32"/>
      <c r="B150" s="33"/>
      <c r="C150" s="34"/>
      <c r="D150" s="207" t="s">
        <v>120</v>
      </c>
      <c r="E150" s="34"/>
      <c r="F150" s="208" t="s">
        <v>276</v>
      </c>
      <c r="G150" s="34"/>
      <c r="H150" s="34"/>
      <c r="I150" s="34"/>
      <c r="J150" s="34"/>
      <c r="K150" s="34"/>
      <c r="L150" s="38"/>
      <c r="M150" s="209"/>
      <c r="N150" s="210"/>
      <c r="O150" s="77"/>
      <c r="P150" s="77"/>
      <c r="Q150" s="77"/>
      <c r="R150" s="77"/>
      <c r="S150" s="77"/>
      <c r="T150" s="77"/>
      <c r="U150" s="78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120</v>
      </c>
      <c r="AU150" s="17" t="s">
        <v>76</v>
      </c>
    </row>
    <row r="151" s="13" customFormat="1">
      <c r="A151" s="13"/>
      <c r="B151" s="220"/>
      <c r="C151" s="221"/>
      <c r="D151" s="207" t="s">
        <v>147</v>
      </c>
      <c r="E151" s="222" t="s">
        <v>17</v>
      </c>
      <c r="F151" s="223" t="s">
        <v>277</v>
      </c>
      <c r="G151" s="221"/>
      <c r="H151" s="224">
        <v>0.080000000000000002</v>
      </c>
      <c r="I151" s="221"/>
      <c r="J151" s="221"/>
      <c r="K151" s="221"/>
      <c r="L151" s="225"/>
      <c r="M151" s="226"/>
      <c r="N151" s="227"/>
      <c r="O151" s="227"/>
      <c r="P151" s="227"/>
      <c r="Q151" s="227"/>
      <c r="R151" s="227"/>
      <c r="S151" s="227"/>
      <c r="T151" s="227"/>
      <c r="U151" s="228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147</v>
      </c>
      <c r="AU151" s="229" t="s">
        <v>76</v>
      </c>
      <c r="AV151" s="13" t="s">
        <v>76</v>
      </c>
      <c r="AW151" s="13" t="s">
        <v>29</v>
      </c>
      <c r="AX151" s="13" t="s">
        <v>66</v>
      </c>
      <c r="AY151" s="229" t="s">
        <v>112</v>
      </c>
    </row>
    <row r="152" s="14" customFormat="1">
      <c r="A152" s="14"/>
      <c r="B152" s="230"/>
      <c r="C152" s="231"/>
      <c r="D152" s="207" t="s">
        <v>147</v>
      </c>
      <c r="E152" s="232" t="s">
        <v>17</v>
      </c>
      <c r="F152" s="233" t="s">
        <v>149</v>
      </c>
      <c r="G152" s="231"/>
      <c r="H152" s="234">
        <v>0.080000000000000002</v>
      </c>
      <c r="I152" s="231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7"/>
      <c r="U152" s="238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9" t="s">
        <v>147</v>
      </c>
      <c r="AU152" s="239" t="s">
        <v>76</v>
      </c>
      <c r="AV152" s="14" t="s">
        <v>119</v>
      </c>
      <c r="AW152" s="14" t="s">
        <v>29</v>
      </c>
      <c r="AX152" s="14" t="s">
        <v>74</v>
      </c>
      <c r="AY152" s="239" t="s">
        <v>112</v>
      </c>
    </row>
    <row r="153" s="2" customFormat="1" ht="16.5" customHeight="1">
      <c r="A153" s="32"/>
      <c r="B153" s="33"/>
      <c r="C153" s="195" t="s">
        <v>158</v>
      </c>
      <c r="D153" s="195" t="s">
        <v>114</v>
      </c>
      <c r="E153" s="196" t="s">
        <v>278</v>
      </c>
      <c r="F153" s="197" t="s">
        <v>279</v>
      </c>
      <c r="G153" s="198" t="s">
        <v>269</v>
      </c>
      <c r="H153" s="199">
        <v>0.080000000000000002</v>
      </c>
      <c r="I153" s="200">
        <v>374454.29999999999</v>
      </c>
      <c r="J153" s="200">
        <f>ROUND(I153*H153,2)</f>
        <v>29956.34</v>
      </c>
      <c r="K153" s="197" t="s">
        <v>17</v>
      </c>
      <c r="L153" s="38"/>
      <c r="M153" s="201" t="s">
        <v>17</v>
      </c>
      <c r="N153" s="202" t="s">
        <v>37</v>
      </c>
      <c r="O153" s="203">
        <v>0</v>
      </c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3">
        <f>S153*H153</f>
        <v>0</v>
      </c>
      <c r="U153" s="204" t="s">
        <v>17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5" t="s">
        <v>119</v>
      </c>
      <c r="AT153" s="205" t="s">
        <v>114</v>
      </c>
      <c r="AU153" s="205" t="s">
        <v>76</v>
      </c>
      <c r="AY153" s="17" t="s">
        <v>112</v>
      </c>
      <c r="BE153" s="206">
        <f>IF(N153="základní",J153,0)</f>
        <v>29956.34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7" t="s">
        <v>74</v>
      </c>
      <c r="BK153" s="206">
        <f>ROUND(I153*H153,2)</f>
        <v>29956.34</v>
      </c>
      <c r="BL153" s="17" t="s">
        <v>119</v>
      </c>
      <c r="BM153" s="205" t="s">
        <v>212</v>
      </c>
    </row>
    <row r="154" s="2" customFormat="1">
      <c r="A154" s="32"/>
      <c r="B154" s="33"/>
      <c r="C154" s="34"/>
      <c r="D154" s="207" t="s">
        <v>120</v>
      </c>
      <c r="E154" s="34"/>
      <c r="F154" s="208" t="s">
        <v>279</v>
      </c>
      <c r="G154" s="34"/>
      <c r="H154" s="34"/>
      <c r="I154" s="34"/>
      <c r="J154" s="34"/>
      <c r="K154" s="34"/>
      <c r="L154" s="38"/>
      <c r="M154" s="209"/>
      <c r="N154" s="210"/>
      <c r="O154" s="77"/>
      <c r="P154" s="77"/>
      <c r="Q154" s="77"/>
      <c r="R154" s="77"/>
      <c r="S154" s="77"/>
      <c r="T154" s="77"/>
      <c r="U154" s="78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120</v>
      </c>
      <c r="AU154" s="17" t="s">
        <v>76</v>
      </c>
    </row>
    <row r="155" s="13" customFormat="1">
      <c r="A155" s="13"/>
      <c r="B155" s="220"/>
      <c r="C155" s="221"/>
      <c r="D155" s="207" t="s">
        <v>147</v>
      </c>
      <c r="E155" s="222" t="s">
        <v>17</v>
      </c>
      <c r="F155" s="223" t="s">
        <v>277</v>
      </c>
      <c r="G155" s="221"/>
      <c r="H155" s="224">
        <v>0.080000000000000002</v>
      </c>
      <c r="I155" s="221"/>
      <c r="J155" s="221"/>
      <c r="K155" s="221"/>
      <c r="L155" s="225"/>
      <c r="M155" s="226"/>
      <c r="N155" s="227"/>
      <c r="O155" s="227"/>
      <c r="P155" s="227"/>
      <c r="Q155" s="227"/>
      <c r="R155" s="227"/>
      <c r="S155" s="227"/>
      <c r="T155" s="227"/>
      <c r="U155" s="228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147</v>
      </c>
      <c r="AU155" s="229" t="s">
        <v>76</v>
      </c>
      <c r="AV155" s="13" t="s">
        <v>76</v>
      </c>
      <c r="AW155" s="13" t="s">
        <v>29</v>
      </c>
      <c r="AX155" s="13" t="s">
        <v>66</v>
      </c>
      <c r="AY155" s="229" t="s">
        <v>112</v>
      </c>
    </row>
    <row r="156" s="14" customFormat="1">
      <c r="A156" s="14"/>
      <c r="B156" s="230"/>
      <c r="C156" s="231"/>
      <c r="D156" s="207" t="s">
        <v>147</v>
      </c>
      <c r="E156" s="232" t="s">
        <v>17</v>
      </c>
      <c r="F156" s="233" t="s">
        <v>149</v>
      </c>
      <c r="G156" s="231"/>
      <c r="H156" s="234">
        <v>0.080000000000000002</v>
      </c>
      <c r="I156" s="231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7"/>
      <c r="U156" s="238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147</v>
      </c>
      <c r="AU156" s="239" t="s">
        <v>76</v>
      </c>
      <c r="AV156" s="14" t="s">
        <v>119</v>
      </c>
      <c r="AW156" s="14" t="s">
        <v>29</v>
      </c>
      <c r="AX156" s="14" t="s">
        <v>74</v>
      </c>
      <c r="AY156" s="239" t="s">
        <v>112</v>
      </c>
    </row>
    <row r="157" s="2" customFormat="1" ht="16.5" customHeight="1">
      <c r="A157" s="32"/>
      <c r="B157" s="33"/>
      <c r="C157" s="195" t="s">
        <v>215</v>
      </c>
      <c r="D157" s="195" t="s">
        <v>114</v>
      </c>
      <c r="E157" s="196" t="s">
        <v>280</v>
      </c>
      <c r="F157" s="197" t="s">
        <v>281</v>
      </c>
      <c r="G157" s="198" t="s">
        <v>269</v>
      </c>
      <c r="H157" s="199">
        <v>0.080000000000000002</v>
      </c>
      <c r="I157" s="200">
        <v>12839.200000000001</v>
      </c>
      <c r="J157" s="200">
        <f>ROUND(I157*H157,2)</f>
        <v>1027.1400000000001</v>
      </c>
      <c r="K157" s="197" t="s">
        <v>17</v>
      </c>
      <c r="L157" s="38"/>
      <c r="M157" s="201" t="s">
        <v>17</v>
      </c>
      <c r="N157" s="202" t="s">
        <v>37</v>
      </c>
      <c r="O157" s="203">
        <v>0</v>
      </c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3">
        <f>S157*H157</f>
        <v>0</v>
      </c>
      <c r="U157" s="204" t="s">
        <v>17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5" t="s">
        <v>119</v>
      </c>
      <c r="AT157" s="205" t="s">
        <v>114</v>
      </c>
      <c r="AU157" s="205" t="s">
        <v>76</v>
      </c>
      <c r="AY157" s="17" t="s">
        <v>112</v>
      </c>
      <c r="BE157" s="206">
        <f>IF(N157="základní",J157,0)</f>
        <v>1027.1400000000001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7" t="s">
        <v>74</v>
      </c>
      <c r="BK157" s="206">
        <f>ROUND(I157*H157,2)</f>
        <v>1027.1400000000001</v>
      </c>
      <c r="BL157" s="17" t="s">
        <v>119</v>
      </c>
      <c r="BM157" s="205" t="s">
        <v>216</v>
      </c>
    </row>
    <row r="158" s="2" customFormat="1">
      <c r="A158" s="32"/>
      <c r="B158" s="33"/>
      <c r="C158" s="34"/>
      <c r="D158" s="207" t="s">
        <v>120</v>
      </c>
      <c r="E158" s="34"/>
      <c r="F158" s="208" t="s">
        <v>282</v>
      </c>
      <c r="G158" s="34"/>
      <c r="H158" s="34"/>
      <c r="I158" s="34"/>
      <c r="J158" s="34"/>
      <c r="K158" s="34"/>
      <c r="L158" s="38"/>
      <c r="M158" s="209"/>
      <c r="N158" s="210"/>
      <c r="O158" s="77"/>
      <c r="P158" s="77"/>
      <c r="Q158" s="77"/>
      <c r="R158" s="77"/>
      <c r="S158" s="77"/>
      <c r="T158" s="77"/>
      <c r="U158" s="78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120</v>
      </c>
      <c r="AU158" s="17" t="s">
        <v>76</v>
      </c>
    </row>
    <row r="159" s="13" customFormat="1">
      <c r="A159" s="13"/>
      <c r="B159" s="220"/>
      <c r="C159" s="221"/>
      <c r="D159" s="207" t="s">
        <v>147</v>
      </c>
      <c r="E159" s="222" t="s">
        <v>17</v>
      </c>
      <c r="F159" s="223" t="s">
        <v>277</v>
      </c>
      <c r="G159" s="221"/>
      <c r="H159" s="224">
        <v>0.080000000000000002</v>
      </c>
      <c r="I159" s="221"/>
      <c r="J159" s="221"/>
      <c r="K159" s="221"/>
      <c r="L159" s="225"/>
      <c r="M159" s="226"/>
      <c r="N159" s="227"/>
      <c r="O159" s="227"/>
      <c r="P159" s="227"/>
      <c r="Q159" s="227"/>
      <c r="R159" s="227"/>
      <c r="S159" s="227"/>
      <c r="T159" s="227"/>
      <c r="U159" s="228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147</v>
      </c>
      <c r="AU159" s="229" t="s">
        <v>76</v>
      </c>
      <c r="AV159" s="13" t="s">
        <v>76</v>
      </c>
      <c r="AW159" s="13" t="s">
        <v>29</v>
      </c>
      <c r="AX159" s="13" t="s">
        <v>66</v>
      </c>
      <c r="AY159" s="229" t="s">
        <v>112</v>
      </c>
    </row>
    <row r="160" s="14" customFormat="1">
      <c r="A160" s="14"/>
      <c r="B160" s="230"/>
      <c r="C160" s="231"/>
      <c r="D160" s="207" t="s">
        <v>147</v>
      </c>
      <c r="E160" s="232" t="s">
        <v>17</v>
      </c>
      <c r="F160" s="233" t="s">
        <v>149</v>
      </c>
      <c r="G160" s="231"/>
      <c r="H160" s="234">
        <v>0.080000000000000002</v>
      </c>
      <c r="I160" s="231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7"/>
      <c r="U160" s="238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9" t="s">
        <v>147</v>
      </c>
      <c r="AU160" s="239" t="s">
        <v>76</v>
      </c>
      <c r="AV160" s="14" t="s">
        <v>119</v>
      </c>
      <c r="AW160" s="14" t="s">
        <v>29</v>
      </c>
      <c r="AX160" s="14" t="s">
        <v>74</v>
      </c>
      <c r="AY160" s="239" t="s">
        <v>112</v>
      </c>
    </row>
    <row r="161" s="2" customFormat="1" ht="16.5" customHeight="1">
      <c r="A161" s="32"/>
      <c r="B161" s="33"/>
      <c r="C161" s="195" t="s">
        <v>162</v>
      </c>
      <c r="D161" s="195" t="s">
        <v>114</v>
      </c>
      <c r="E161" s="196" t="s">
        <v>283</v>
      </c>
      <c r="F161" s="197" t="s">
        <v>284</v>
      </c>
      <c r="G161" s="198" t="s">
        <v>269</v>
      </c>
      <c r="H161" s="199">
        <v>0.080000000000000002</v>
      </c>
      <c r="I161" s="200">
        <v>374454.29999999999</v>
      </c>
      <c r="J161" s="200">
        <f>ROUND(I161*H161,2)</f>
        <v>29956.34</v>
      </c>
      <c r="K161" s="197" t="s">
        <v>17</v>
      </c>
      <c r="L161" s="38"/>
      <c r="M161" s="201" t="s">
        <v>17</v>
      </c>
      <c r="N161" s="202" t="s">
        <v>37</v>
      </c>
      <c r="O161" s="203">
        <v>0</v>
      </c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3">
        <f>S161*H161</f>
        <v>0</v>
      </c>
      <c r="U161" s="204" t="s">
        <v>17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5" t="s">
        <v>119</v>
      </c>
      <c r="AT161" s="205" t="s">
        <v>114</v>
      </c>
      <c r="AU161" s="205" t="s">
        <v>76</v>
      </c>
      <c r="AY161" s="17" t="s">
        <v>112</v>
      </c>
      <c r="BE161" s="206">
        <f>IF(N161="základní",J161,0)</f>
        <v>29956.34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7" t="s">
        <v>74</v>
      </c>
      <c r="BK161" s="206">
        <f>ROUND(I161*H161,2)</f>
        <v>29956.34</v>
      </c>
      <c r="BL161" s="17" t="s">
        <v>119</v>
      </c>
      <c r="BM161" s="205" t="s">
        <v>148</v>
      </c>
    </row>
    <row r="162" s="2" customFormat="1">
      <c r="A162" s="32"/>
      <c r="B162" s="33"/>
      <c r="C162" s="34"/>
      <c r="D162" s="207" t="s">
        <v>120</v>
      </c>
      <c r="E162" s="34"/>
      <c r="F162" s="208" t="s">
        <v>284</v>
      </c>
      <c r="G162" s="34"/>
      <c r="H162" s="34"/>
      <c r="I162" s="34"/>
      <c r="J162" s="34"/>
      <c r="K162" s="34"/>
      <c r="L162" s="38"/>
      <c r="M162" s="209"/>
      <c r="N162" s="210"/>
      <c r="O162" s="77"/>
      <c r="P162" s="77"/>
      <c r="Q162" s="77"/>
      <c r="R162" s="77"/>
      <c r="S162" s="77"/>
      <c r="T162" s="77"/>
      <c r="U162" s="78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120</v>
      </c>
      <c r="AU162" s="17" t="s">
        <v>76</v>
      </c>
    </row>
    <row r="163" s="13" customFormat="1">
      <c r="A163" s="13"/>
      <c r="B163" s="220"/>
      <c r="C163" s="221"/>
      <c r="D163" s="207" t="s">
        <v>147</v>
      </c>
      <c r="E163" s="222" t="s">
        <v>17</v>
      </c>
      <c r="F163" s="223" t="s">
        <v>277</v>
      </c>
      <c r="G163" s="221"/>
      <c r="H163" s="224">
        <v>0.080000000000000002</v>
      </c>
      <c r="I163" s="221"/>
      <c r="J163" s="221"/>
      <c r="K163" s="221"/>
      <c r="L163" s="225"/>
      <c r="M163" s="226"/>
      <c r="N163" s="227"/>
      <c r="O163" s="227"/>
      <c r="P163" s="227"/>
      <c r="Q163" s="227"/>
      <c r="R163" s="227"/>
      <c r="S163" s="227"/>
      <c r="T163" s="227"/>
      <c r="U163" s="228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147</v>
      </c>
      <c r="AU163" s="229" t="s">
        <v>76</v>
      </c>
      <c r="AV163" s="13" t="s">
        <v>76</v>
      </c>
      <c r="AW163" s="13" t="s">
        <v>29</v>
      </c>
      <c r="AX163" s="13" t="s">
        <v>66</v>
      </c>
      <c r="AY163" s="229" t="s">
        <v>112</v>
      </c>
    </row>
    <row r="164" s="14" customFormat="1">
      <c r="A164" s="14"/>
      <c r="B164" s="230"/>
      <c r="C164" s="231"/>
      <c r="D164" s="207" t="s">
        <v>147</v>
      </c>
      <c r="E164" s="232" t="s">
        <v>17</v>
      </c>
      <c r="F164" s="233" t="s">
        <v>149</v>
      </c>
      <c r="G164" s="231"/>
      <c r="H164" s="234">
        <v>0.080000000000000002</v>
      </c>
      <c r="I164" s="231"/>
      <c r="J164" s="231"/>
      <c r="K164" s="231"/>
      <c r="L164" s="235"/>
      <c r="M164" s="244"/>
      <c r="N164" s="245"/>
      <c r="O164" s="245"/>
      <c r="P164" s="245"/>
      <c r="Q164" s="245"/>
      <c r="R164" s="245"/>
      <c r="S164" s="245"/>
      <c r="T164" s="245"/>
      <c r="U164" s="246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147</v>
      </c>
      <c r="AU164" s="239" t="s">
        <v>76</v>
      </c>
      <c r="AV164" s="14" t="s">
        <v>119</v>
      </c>
      <c r="AW164" s="14" t="s">
        <v>29</v>
      </c>
      <c r="AX164" s="14" t="s">
        <v>74</v>
      </c>
      <c r="AY164" s="239" t="s">
        <v>112</v>
      </c>
    </row>
    <row r="165" s="2" customFormat="1" ht="6.96" customHeight="1">
      <c r="A165" s="3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38"/>
      <c r="M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</row>
  </sheetData>
  <sheetProtection sheet="1" autoFilter="0" formatColumns="0" formatRows="0" objects="1" scenarios="1" spinCount="100000" saltValue="lGMYzpJyWqYF0pVudMjNkU4k3sOgxclZG2hNhUB05tfMOgHw0BQW1vGaupX2sMZ/bD102JL6sTisiZtkyn2z3w==" hashValue="lUv7CaQb0OE0FML+iUHyjKcMkEhmN5vd0vkJvcIwg9dvbHWMP4YlmkWrH3F+YQylSrnrbcYzumV+zT2iANlt6A==" algorithmName="SHA-512" password="CC35"/>
  <autoFilter ref="C80:K16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76</v>
      </c>
    </row>
    <row r="4" s="1" customFormat="1" ht="24.96" customHeight="1">
      <c r="B4" s="20"/>
      <c r="D4" s="123" t="s">
        <v>86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IP 1, IP 2, NP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87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285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28. 1. 2021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30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32</v>
      </c>
      <c r="E30" s="32"/>
      <c r="F30" s="32"/>
      <c r="G30" s="32"/>
      <c r="H30" s="32"/>
      <c r="I30" s="32"/>
      <c r="J30" s="137">
        <f>ROUND(J83, 2)</f>
        <v>25911.599999999999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34</v>
      </c>
      <c r="G32" s="32"/>
      <c r="H32" s="32"/>
      <c r="I32" s="138" t="s">
        <v>33</v>
      </c>
      <c r="J32" s="138" t="s">
        <v>35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36</v>
      </c>
      <c r="E33" s="125" t="s">
        <v>37</v>
      </c>
      <c r="F33" s="140">
        <f>ROUND((SUM(BE83:BE101)),  2)</f>
        <v>25911.599999999999</v>
      </c>
      <c r="G33" s="32"/>
      <c r="H33" s="32"/>
      <c r="I33" s="141">
        <v>0.20999999999999999</v>
      </c>
      <c r="J33" s="140">
        <f>ROUND(((SUM(BE83:BE101))*I33),  2)</f>
        <v>5441.4399999999996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38</v>
      </c>
      <c r="F34" s="140">
        <f>ROUND((SUM(BF83:BF101)),  2)</f>
        <v>0</v>
      </c>
      <c r="G34" s="32"/>
      <c r="H34" s="32"/>
      <c r="I34" s="141">
        <v>0.14999999999999999</v>
      </c>
      <c r="J34" s="140">
        <f>ROUND(((SUM(BF83:BF101))*I34),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39</v>
      </c>
      <c r="F35" s="140">
        <f>ROUND((SUM(BG83:BG101)),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40</v>
      </c>
      <c r="F36" s="140">
        <f>ROUND((SUM(BH83:BH101)),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41</v>
      </c>
      <c r="F37" s="140">
        <f>ROUND((SUM(BI83:BI101)),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42</v>
      </c>
      <c r="E39" s="144"/>
      <c r="F39" s="144"/>
      <c r="G39" s="145" t="s">
        <v>43</v>
      </c>
      <c r="H39" s="146" t="s">
        <v>44</v>
      </c>
      <c r="I39" s="144"/>
      <c r="J39" s="147">
        <f>SUM(J30:J37)</f>
        <v>31353.039999999997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89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IP 1, IP 2, NP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87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VON - Vedeljší a ostatní ...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28. 1. 2021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90</v>
      </c>
      <c r="D57" s="155"/>
      <c r="E57" s="155"/>
      <c r="F57" s="155"/>
      <c r="G57" s="155"/>
      <c r="H57" s="155"/>
      <c r="I57" s="155"/>
      <c r="J57" s="156" t="s">
        <v>91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64</v>
      </c>
      <c r="D59" s="34"/>
      <c r="E59" s="34"/>
      <c r="F59" s="34"/>
      <c r="G59" s="34"/>
      <c r="H59" s="34"/>
      <c r="I59" s="34"/>
      <c r="J59" s="95">
        <f>J83</f>
        <v>25911.600000000002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="9" customFormat="1" ht="24.96" customHeight="1">
      <c r="A60" s="9"/>
      <c r="B60" s="158"/>
      <c r="C60" s="159"/>
      <c r="D60" s="160" t="s">
        <v>286</v>
      </c>
      <c r="E60" s="161"/>
      <c r="F60" s="161"/>
      <c r="G60" s="161"/>
      <c r="H60" s="161"/>
      <c r="I60" s="161"/>
      <c r="J60" s="162">
        <f>J84</f>
        <v>25911.600000000002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287</v>
      </c>
      <c r="E61" s="167"/>
      <c r="F61" s="167"/>
      <c r="G61" s="167"/>
      <c r="H61" s="167"/>
      <c r="I61" s="167"/>
      <c r="J61" s="168">
        <f>J85</f>
        <v>19267.600000000002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288</v>
      </c>
      <c r="E62" s="167"/>
      <c r="F62" s="167"/>
      <c r="G62" s="167"/>
      <c r="H62" s="167"/>
      <c r="I62" s="167"/>
      <c r="J62" s="168">
        <f>J95</f>
        <v>4650.8000000000002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289</v>
      </c>
      <c r="E63" s="167"/>
      <c r="F63" s="167"/>
      <c r="G63" s="167"/>
      <c r="H63" s="167"/>
      <c r="I63" s="167"/>
      <c r="J63" s="168">
        <f>J99</f>
        <v>1993.2000000000001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2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="2" customFormat="1" ht="6.96" customHeight="1">
      <c r="A65" s="3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12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="2" customFormat="1" ht="6.96" customHeight="1">
      <c r="A69" s="32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24.96" customHeight="1">
      <c r="A70" s="32"/>
      <c r="B70" s="33"/>
      <c r="C70" s="23" t="s">
        <v>96</v>
      </c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14</v>
      </c>
      <c r="D72" s="34"/>
      <c r="E72" s="34"/>
      <c r="F72" s="34"/>
      <c r="G72" s="34"/>
      <c r="H72" s="34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153" t="str">
        <f>E7</f>
        <v>IP 1, IP 2, NP a VON</v>
      </c>
      <c r="F73" s="29"/>
      <c r="G73" s="29"/>
      <c r="H73" s="29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87</v>
      </c>
      <c r="D74" s="34"/>
      <c r="E74" s="34"/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6.5" customHeight="1">
      <c r="A75" s="32"/>
      <c r="B75" s="33"/>
      <c r="C75" s="34"/>
      <c r="D75" s="34"/>
      <c r="E75" s="62" t="str">
        <f>E9</f>
        <v>VON - Vedeljší a ostatní ...</v>
      </c>
      <c r="F75" s="34"/>
      <c r="G75" s="34"/>
      <c r="H75" s="34"/>
      <c r="I75" s="34"/>
      <c r="J75" s="34"/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2" customHeight="1">
      <c r="A77" s="32"/>
      <c r="B77" s="33"/>
      <c r="C77" s="29" t="s">
        <v>19</v>
      </c>
      <c r="D77" s="34"/>
      <c r="E77" s="34"/>
      <c r="F77" s="26" t="str">
        <f>F12</f>
        <v xml:space="preserve"> </v>
      </c>
      <c r="G77" s="34"/>
      <c r="H77" s="34"/>
      <c r="I77" s="29" t="s">
        <v>21</v>
      </c>
      <c r="J77" s="65" t="str">
        <f>IF(J12="","",J12)</f>
        <v>28. 1. 2021</v>
      </c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6.96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15" customHeight="1">
      <c r="A79" s="32"/>
      <c r="B79" s="33"/>
      <c r="C79" s="29" t="s">
        <v>23</v>
      </c>
      <c r="D79" s="34"/>
      <c r="E79" s="34"/>
      <c r="F79" s="26" t="str">
        <f>E15</f>
        <v xml:space="preserve"> </v>
      </c>
      <c r="G79" s="34"/>
      <c r="H79" s="34"/>
      <c r="I79" s="29" t="s">
        <v>27</v>
      </c>
      <c r="J79" s="30" t="str">
        <f>E21</f>
        <v xml:space="preserve"> </v>
      </c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15" customHeight="1">
      <c r="A80" s="32"/>
      <c r="B80" s="33"/>
      <c r="C80" s="29" t="s">
        <v>26</v>
      </c>
      <c r="D80" s="34"/>
      <c r="E80" s="34"/>
      <c r="F80" s="26" t="str">
        <f>IF(E18="","",E18)</f>
        <v xml:space="preserve"> </v>
      </c>
      <c r="G80" s="34"/>
      <c r="H80" s="34"/>
      <c r="I80" s="29" t="s">
        <v>28</v>
      </c>
      <c r="J80" s="30" t="str">
        <f>E24</f>
        <v xml:space="preserve"> </v>
      </c>
      <c r="K80" s="34"/>
      <c r="L80" s="12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0.32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2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11" customFormat="1" ht="29.28" customHeight="1">
      <c r="A82" s="170"/>
      <c r="B82" s="171"/>
      <c r="C82" s="172" t="s">
        <v>97</v>
      </c>
      <c r="D82" s="173" t="s">
        <v>51</v>
      </c>
      <c r="E82" s="173" t="s">
        <v>47</v>
      </c>
      <c r="F82" s="173" t="s">
        <v>48</v>
      </c>
      <c r="G82" s="173" t="s">
        <v>98</v>
      </c>
      <c r="H82" s="173" t="s">
        <v>99</v>
      </c>
      <c r="I82" s="173" t="s">
        <v>100</v>
      </c>
      <c r="J82" s="173" t="s">
        <v>91</v>
      </c>
      <c r="K82" s="174" t="s">
        <v>101</v>
      </c>
      <c r="L82" s="175"/>
      <c r="M82" s="85" t="s">
        <v>17</v>
      </c>
      <c r="N82" s="86" t="s">
        <v>36</v>
      </c>
      <c r="O82" s="86" t="s">
        <v>102</v>
      </c>
      <c r="P82" s="86" t="s">
        <v>103</v>
      </c>
      <c r="Q82" s="86" t="s">
        <v>104</v>
      </c>
      <c r="R82" s="86" t="s">
        <v>105</v>
      </c>
      <c r="S82" s="86" t="s">
        <v>106</v>
      </c>
      <c r="T82" s="86" t="s">
        <v>107</v>
      </c>
      <c r="U82" s="87" t="s">
        <v>108</v>
      </c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2"/>
      <c r="B83" s="33"/>
      <c r="C83" s="92" t="s">
        <v>109</v>
      </c>
      <c r="D83" s="34"/>
      <c r="E83" s="34"/>
      <c r="F83" s="34"/>
      <c r="G83" s="34"/>
      <c r="H83" s="34"/>
      <c r="I83" s="34"/>
      <c r="J83" s="176">
        <f>BK83</f>
        <v>25911.600000000002</v>
      </c>
      <c r="K83" s="34"/>
      <c r="L83" s="38"/>
      <c r="M83" s="88"/>
      <c r="N83" s="177"/>
      <c r="O83" s="89"/>
      <c r="P83" s="178">
        <f>P84</f>
        <v>0</v>
      </c>
      <c r="Q83" s="89"/>
      <c r="R83" s="178">
        <f>R84</f>
        <v>0</v>
      </c>
      <c r="S83" s="89"/>
      <c r="T83" s="178">
        <f>T84</f>
        <v>0</v>
      </c>
      <c r="U83" s="90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65</v>
      </c>
      <c r="AU83" s="17" t="s">
        <v>92</v>
      </c>
      <c r="BK83" s="179">
        <f>BK84</f>
        <v>25911.600000000002</v>
      </c>
    </row>
    <row r="84" s="12" customFormat="1" ht="25.92" customHeight="1">
      <c r="A84" s="12"/>
      <c r="B84" s="180"/>
      <c r="C84" s="181"/>
      <c r="D84" s="182" t="s">
        <v>65</v>
      </c>
      <c r="E84" s="183" t="s">
        <v>290</v>
      </c>
      <c r="F84" s="183" t="s">
        <v>291</v>
      </c>
      <c r="G84" s="181"/>
      <c r="H84" s="181"/>
      <c r="I84" s="181"/>
      <c r="J84" s="184">
        <f>BK84</f>
        <v>25911.600000000002</v>
      </c>
      <c r="K84" s="181"/>
      <c r="L84" s="185"/>
      <c r="M84" s="186"/>
      <c r="N84" s="187"/>
      <c r="O84" s="187"/>
      <c r="P84" s="188">
        <f>P85+P95+P99</f>
        <v>0</v>
      </c>
      <c r="Q84" s="187"/>
      <c r="R84" s="188">
        <f>R85+R95+R99</f>
        <v>0</v>
      </c>
      <c r="S84" s="187"/>
      <c r="T84" s="188">
        <f>T85+T95+T99</f>
        <v>0</v>
      </c>
      <c r="U84" s="189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0" t="s">
        <v>135</v>
      </c>
      <c r="AT84" s="191" t="s">
        <v>65</v>
      </c>
      <c r="AU84" s="191" t="s">
        <v>66</v>
      </c>
      <c r="AY84" s="190" t="s">
        <v>112</v>
      </c>
      <c r="BK84" s="192">
        <f>BK85+BK95+BK99</f>
        <v>25911.600000000002</v>
      </c>
    </row>
    <row r="85" s="12" customFormat="1" ht="22.8" customHeight="1">
      <c r="A85" s="12"/>
      <c r="B85" s="180"/>
      <c r="C85" s="181"/>
      <c r="D85" s="182" t="s">
        <v>65</v>
      </c>
      <c r="E85" s="193" t="s">
        <v>292</v>
      </c>
      <c r="F85" s="193" t="s">
        <v>293</v>
      </c>
      <c r="G85" s="181"/>
      <c r="H85" s="181"/>
      <c r="I85" s="181"/>
      <c r="J85" s="194">
        <f>BK85</f>
        <v>19267.600000000002</v>
      </c>
      <c r="K85" s="181"/>
      <c r="L85" s="185"/>
      <c r="M85" s="186"/>
      <c r="N85" s="187"/>
      <c r="O85" s="187"/>
      <c r="P85" s="188">
        <f>SUM(P86:P94)</f>
        <v>0</v>
      </c>
      <c r="Q85" s="187"/>
      <c r="R85" s="188">
        <f>SUM(R86:R94)</f>
        <v>0</v>
      </c>
      <c r="S85" s="187"/>
      <c r="T85" s="188">
        <f>SUM(T86:T94)</f>
        <v>0</v>
      </c>
      <c r="U85" s="189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0" t="s">
        <v>135</v>
      </c>
      <c r="AT85" s="191" t="s">
        <v>65</v>
      </c>
      <c r="AU85" s="191" t="s">
        <v>74</v>
      </c>
      <c r="AY85" s="190" t="s">
        <v>112</v>
      </c>
      <c r="BK85" s="192">
        <f>SUM(BK86:BK94)</f>
        <v>19267.600000000002</v>
      </c>
    </row>
    <row r="86" s="2" customFormat="1" ht="16.5" customHeight="1">
      <c r="A86" s="32"/>
      <c r="B86" s="33"/>
      <c r="C86" s="195" t="s">
        <v>74</v>
      </c>
      <c r="D86" s="195" t="s">
        <v>114</v>
      </c>
      <c r="E86" s="196" t="s">
        <v>294</v>
      </c>
      <c r="F86" s="197" t="s">
        <v>295</v>
      </c>
      <c r="G86" s="198" t="s">
        <v>124</v>
      </c>
      <c r="H86" s="199">
        <v>0.60399999999999998</v>
      </c>
      <c r="I86" s="200">
        <v>11000</v>
      </c>
      <c r="J86" s="200">
        <f>ROUND(I86*H86,2)</f>
        <v>6644</v>
      </c>
      <c r="K86" s="197" t="s">
        <v>17</v>
      </c>
      <c r="L86" s="38"/>
      <c r="M86" s="201" t="s">
        <v>17</v>
      </c>
      <c r="N86" s="202" t="s">
        <v>37</v>
      </c>
      <c r="O86" s="203">
        <v>0</v>
      </c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3">
        <f>S86*H86</f>
        <v>0</v>
      </c>
      <c r="U86" s="204" t="s">
        <v>17</v>
      </c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5" t="s">
        <v>119</v>
      </c>
      <c r="AT86" s="205" t="s">
        <v>114</v>
      </c>
      <c r="AU86" s="205" t="s">
        <v>76</v>
      </c>
      <c r="AY86" s="17" t="s">
        <v>112</v>
      </c>
      <c r="BE86" s="206">
        <f>IF(N86="základní",J86,0)</f>
        <v>6644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7" t="s">
        <v>74</v>
      </c>
      <c r="BK86" s="206">
        <f>ROUND(I86*H86,2)</f>
        <v>6644</v>
      </c>
      <c r="BL86" s="17" t="s">
        <v>119</v>
      </c>
      <c r="BM86" s="205" t="s">
        <v>76</v>
      </c>
    </row>
    <row r="87" s="2" customFormat="1">
      <c r="A87" s="32"/>
      <c r="B87" s="33"/>
      <c r="C87" s="34"/>
      <c r="D87" s="207" t="s">
        <v>120</v>
      </c>
      <c r="E87" s="34"/>
      <c r="F87" s="208" t="s">
        <v>295</v>
      </c>
      <c r="G87" s="34"/>
      <c r="H87" s="34"/>
      <c r="I87" s="34"/>
      <c r="J87" s="34"/>
      <c r="K87" s="34"/>
      <c r="L87" s="38"/>
      <c r="M87" s="209"/>
      <c r="N87" s="210"/>
      <c r="O87" s="77"/>
      <c r="P87" s="77"/>
      <c r="Q87" s="77"/>
      <c r="R87" s="77"/>
      <c r="S87" s="77"/>
      <c r="T87" s="77"/>
      <c r="U87" s="78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120</v>
      </c>
      <c r="AU87" s="17" t="s">
        <v>76</v>
      </c>
    </row>
    <row r="88" s="2" customFormat="1" ht="16.5" customHeight="1">
      <c r="A88" s="32"/>
      <c r="B88" s="33"/>
      <c r="C88" s="195" t="s">
        <v>76</v>
      </c>
      <c r="D88" s="195" t="s">
        <v>114</v>
      </c>
      <c r="E88" s="196" t="s">
        <v>296</v>
      </c>
      <c r="F88" s="197" t="s">
        <v>297</v>
      </c>
      <c r="G88" s="198" t="s">
        <v>298</v>
      </c>
      <c r="H88" s="199">
        <v>0.60399999999999998</v>
      </c>
      <c r="I88" s="200">
        <v>9900</v>
      </c>
      <c r="J88" s="200">
        <f>ROUND(I88*H88,2)</f>
        <v>5979.6000000000004</v>
      </c>
      <c r="K88" s="197" t="s">
        <v>17</v>
      </c>
      <c r="L88" s="38"/>
      <c r="M88" s="201" t="s">
        <v>17</v>
      </c>
      <c r="N88" s="202" t="s">
        <v>37</v>
      </c>
      <c r="O88" s="203">
        <v>0</v>
      </c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3">
        <f>S88*H88</f>
        <v>0</v>
      </c>
      <c r="U88" s="204" t="s">
        <v>17</v>
      </c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205" t="s">
        <v>119</v>
      </c>
      <c r="AT88" s="205" t="s">
        <v>114</v>
      </c>
      <c r="AU88" s="205" t="s">
        <v>76</v>
      </c>
      <c r="AY88" s="17" t="s">
        <v>112</v>
      </c>
      <c r="BE88" s="206">
        <f>IF(N88="základní",J88,0)</f>
        <v>5979.6000000000004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7" t="s">
        <v>74</v>
      </c>
      <c r="BK88" s="206">
        <f>ROUND(I88*H88,2)</f>
        <v>5979.6000000000004</v>
      </c>
      <c r="BL88" s="17" t="s">
        <v>119</v>
      </c>
      <c r="BM88" s="205" t="s">
        <v>119</v>
      </c>
    </row>
    <row r="89" s="2" customFormat="1">
      <c r="A89" s="32"/>
      <c r="B89" s="33"/>
      <c r="C89" s="34"/>
      <c r="D89" s="207" t="s">
        <v>120</v>
      </c>
      <c r="E89" s="34"/>
      <c r="F89" s="208" t="s">
        <v>299</v>
      </c>
      <c r="G89" s="34"/>
      <c r="H89" s="34"/>
      <c r="I89" s="34"/>
      <c r="J89" s="34"/>
      <c r="K89" s="34"/>
      <c r="L89" s="38"/>
      <c r="M89" s="209"/>
      <c r="N89" s="210"/>
      <c r="O89" s="77"/>
      <c r="P89" s="77"/>
      <c r="Q89" s="77"/>
      <c r="R89" s="77"/>
      <c r="S89" s="77"/>
      <c r="T89" s="77"/>
      <c r="U89" s="78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120</v>
      </c>
      <c r="AU89" s="17" t="s">
        <v>76</v>
      </c>
    </row>
    <row r="90" s="2" customFormat="1">
      <c r="A90" s="32"/>
      <c r="B90" s="33"/>
      <c r="C90" s="34"/>
      <c r="D90" s="207" t="s">
        <v>300</v>
      </c>
      <c r="E90" s="34"/>
      <c r="F90" s="247" t="s">
        <v>301</v>
      </c>
      <c r="G90" s="34"/>
      <c r="H90" s="34"/>
      <c r="I90" s="34"/>
      <c r="J90" s="34"/>
      <c r="K90" s="34"/>
      <c r="L90" s="38"/>
      <c r="M90" s="209"/>
      <c r="N90" s="210"/>
      <c r="O90" s="77"/>
      <c r="P90" s="77"/>
      <c r="Q90" s="77"/>
      <c r="R90" s="77"/>
      <c r="S90" s="77"/>
      <c r="T90" s="77"/>
      <c r="U90" s="78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300</v>
      </c>
      <c r="AU90" s="17" t="s">
        <v>76</v>
      </c>
    </row>
    <row r="91" s="2" customFormat="1" ht="16.5" customHeight="1">
      <c r="A91" s="32"/>
      <c r="B91" s="33"/>
      <c r="C91" s="195" t="s">
        <v>126</v>
      </c>
      <c r="D91" s="195" t="s">
        <v>114</v>
      </c>
      <c r="E91" s="196" t="s">
        <v>302</v>
      </c>
      <c r="F91" s="197" t="s">
        <v>303</v>
      </c>
      <c r="G91" s="198" t="s">
        <v>124</v>
      </c>
      <c r="H91" s="199">
        <v>0.60399999999999998</v>
      </c>
      <c r="I91" s="200">
        <v>3300</v>
      </c>
      <c r="J91" s="200">
        <f>ROUND(I91*H91,2)</f>
        <v>1993.2000000000001</v>
      </c>
      <c r="K91" s="197" t="s">
        <v>17</v>
      </c>
      <c r="L91" s="38"/>
      <c r="M91" s="201" t="s">
        <v>17</v>
      </c>
      <c r="N91" s="202" t="s">
        <v>37</v>
      </c>
      <c r="O91" s="203">
        <v>0</v>
      </c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3">
        <f>S91*H91</f>
        <v>0</v>
      </c>
      <c r="U91" s="204" t="s">
        <v>17</v>
      </c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05" t="s">
        <v>119</v>
      </c>
      <c r="AT91" s="205" t="s">
        <v>114</v>
      </c>
      <c r="AU91" s="205" t="s">
        <v>76</v>
      </c>
      <c r="AY91" s="17" t="s">
        <v>112</v>
      </c>
      <c r="BE91" s="206">
        <f>IF(N91="základní",J91,0)</f>
        <v>1993.2000000000001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7" t="s">
        <v>74</v>
      </c>
      <c r="BK91" s="206">
        <f>ROUND(I91*H91,2)</f>
        <v>1993.2000000000001</v>
      </c>
      <c r="BL91" s="17" t="s">
        <v>119</v>
      </c>
      <c r="BM91" s="205" t="s">
        <v>129</v>
      </c>
    </row>
    <row r="92" s="2" customFormat="1">
      <c r="A92" s="32"/>
      <c r="B92" s="33"/>
      <c r="C92" s="34"/>
      <c r="D92" s="207" t="s">
        <v>120</v>
      </c>
      <c r="E92" s="34"/>
      <c r="F92" s="208" t="s">
        <v>304</v>
      </c>
      <c r="G92" s="34"/>
      <c r="H92" s="34"/>
      <c r="I92" s="34"/>
      <c r="J92" s="34"/>
      <c r="K92" s="34"/>
      <c r="L92" s="38"/>
      <c r="M92" s="209"/>
      <c r="N92" s="210"/>
      <c r="O92" s="77"/>
      <c r="P92" s="77"/>
      <c r="Q92" s="77"/>
      <c r="R92" s="77"/>
      <c r="S92" s="77"/>
      <c r="T92" s="77"/>
      <c r="U92" s="78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120</v>
      </c>
      <c r="AU92" s="17" t="s">
        <v>76</v>
      </c>
    </row>
    <row r="93" s="2" customFormat="1" ht="16.5" customHeight="1">
      <c r="A93" s="32"/>
      <c r="B93" s="33"/>
      <c r="C93" s="195" t="s">
        <v>119</v>
      </c>
      <c r="D93" s="195" t="s">
        <v>114</v>
      </c>
      <c r="E93" s="196" t="s">
        <v>305</v>
      </c>
      <c r="F93" s="197" t="s">
        <v>306</v>
      </c>
      <c r="G93" s="198" t="s">
        <v>298</v>
      </c>
      <c r="H93" s="199">
        <v>0.60399999999999998</v>
      </c>
      <c r="I93" s="200">
        <v>7700</v>
      </c>
      <c r="J93" s="200">
        <f>ROUND(I93*H93,2)</f>
        <v>4650.8000000000002</v>
      </c>
      <c r="K93" s="197" t="s">
        <v>17</v>
      </c>
      <c r="L93" s="38"/>
      <c r="M93" s="201" t="s">
        <v>17</v>
      </c>
      <c r="N93" s="202" t="s">
        <v>37</v>
      </c>
      <c r="O93" s="203">
        <v>0</v>
      </c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3">
        <f>S93*H93</f>
        <v>0</v>
      </c>
      <c r="U93" s="204" t="s">
        <v>17</v>
      </c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205" t="s">
        <v>119</v>
      </c>
      <c r="AT93" s="205" t="s">
        <v>114</v>
      </c>
      <c r="AU93" s="205" t="s">
        <v>76</v>
      </c>
      <c r="AY93" s="17" t="s">
        <v>112</v>
      </c>
      <c r="BE93" s="206">
        <f>IF(N93="základní",J93,0)</f>
        <v>4650.8000000000002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7" t="s">
        <v>74</v>
      </c>
      <c r="BK93" s="206">
        <f>ROUND(I93*H93,2)</f>
        <v>4650.8000000000002</v>
      </c>
      <c r="BL93" s="17" t="s">
        <v>119</v>
      </c>
      <c r="BM93" s="205" t="s">
        <v>134</v>
      </c>
    </row>
    <row r="94" s="2" customFormat="1">
      <c r="A94" s="32"/>
      <c r="B94" s="33"/>
      <c r="C94" s="34"/>
      <c r="D94" s="207" t="s">
        <v>120</v>
      </c>
      <c r="E94" s="34"/>
      <c r="F94" s="208" t="s">
        <v>306</v>
      </c>
      <c r="G94" s="34"/>
      <c r="H94" s="34"/>
      <c r="I94" s="34"/>
      <c r="J94" s="34"/>
      <c r="K94" s="34"/>
      <c r="L94" s="38"/>
      <c r="M94" s="209"/>
      <c r="N94" s="210"/>
      <c r="O94" s="77"/>
      <c r="P94" s="77"/>
      <c r="Q94" s="77"/>
      <c r="R94" s="77"/>
      <c r="S94" s="77"/>
      <c r="T94" s="77"/>
      <c r="U94" s="78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120</v>
      </c>
      <c r="AU94" s="17" t="s">
        <v>76</v>
      </c>
    </row>
    <row r="95" s="12" customFormat="1" ht="22.8" customHeight="1">
      <c r="A95" s="12"/>
      <c r="B95" s="180"/>
      <c r="C95" s="181"/>
      <c r="D95" s="182" t="s">
        <v>65</v>
      </c>
      <c r="E95" s="193" t="s">
        <v>307</v>
      </c>
      <c r="F95" s="193" t="s">
        <v>308</v>
      </c>
      <c r="G95" s="181"/>
      <c r="H95" s="181"/>
      <c r="I95" s="181"/>
      <c r="J95" s="194">
        <f>BK95</f>
        <v>4650.8000000000002</v>
      </c>
      <c r="K95" s="181"/>
      <c r="L95" s="185"/>
      <c r="M95" s="186"/>
      <c r="N95" s="187"/>
      <c r="O95" s="187"/>
      <c r="P95" s="188">
        <f>SUM(P96:P98)</f>
        <v>0</v>
      </c>
      <c r="Q95" s="187"/>
      <c r="R95" s="188">
        <f>SUM(R96:R98)</f>
        <v>0</v>
      </c>
      <c r="S95" s="187"/>
      <c r="T95" s="188">
        <f>SUM(T96:T98)</f>
        <v>0</v>
      </c>
      <c r="U95" s="189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0" t="s">
        <v>135</v>
      </c>
      <c r="AT95" s="191" t="s">
        <v>65</v>
      </c>
      <c r="AU95" s="191" t="s">
        <v>74</v>
      </c>
      <c r="AY95" s="190" t="s">
        <v>112</v>
      </c>
      <c r="BK95" s="192">
        <f>SUM(BK96:BK98)</f>
        <v>4650.8000000000002</v>
      </c>
    </row>
    <row r="96" s="2" customFormat="1" ht="16.5" customHeight="1">
      <c r="A96" s="32"/>
      <c r="B96" s="33"/>
      <c r="C96" s="195" t="s">
        <v>135</v>
      </c>
      <c r="D96" s="195" t="s">
        <v>114</v>
      </c>
      <c r="E96" s="196" t="s">
        <v>309</v>
      </c>
      <c r="F96" s="197" t="s">
        <v>310</v>
      </c>
      <c r="G96" s="198" t="s">
        <v>298</v>
      </c>
      <c r="H96" s="199">
        <v>0.60399999999999998</v>
      </c>
      <c r="I96" s="200">
        <v>7700</v>
      </c>
      <c r="J96" s="200">
        <f>ROUND(I96*H96,2)</f>
        <v>4650.8000000000002</v>
      </c>
      <c r="K96" s="197" t="s">
        <v>17</v>
      </c>
      <c r="L96" s="38"/>
      <c r="M96" s="201" t="s">
        <v>17</v>
      </c>
      <c r="N96" s="202" t="s">
        <v>37</v>
      </c>
      <c r="O96" s="203">
        <v>0</v>
      </c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3">
        <f>S96*H96</f>
        <v>0</v>
      </c>
      <c r="U96" s="204" t="s">
        <v>17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205" t="s">
        <v>119</v>
      </c>
      <c r="AT96" s="205" t="s">
        <v>114</v>
      </c>
      <c r="AU96" s="205" t="s">
        <v>76</v>
      </c>
      <c r="AY96" s="17" t="s">
        <v>112</v>
      </c>
      <c r="BE96" s="206">
        <f>IF(N96="základní",J96,0)</f>
        <v>4650.8000000000002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7" t="s">
        <v>74</v>
      </c>
      <c r="BK96" s="206">
        <f>ROUND(I96*H96,2)</f>
        <v>4650.8000000000002</v>
      </c>
      <c r="BL96" s="17" t="s">
        <v>119</v>
      </c>
      <c r="BM96" s="205" t="s">
        <v>138</v>
      </c>
    </row>
    <row r="97" s="2" customFormat="1">
      <c r="A97" s="32"/>
      <c r="B97" s="33"/>
      <c r="C97" s="34"/>
      <c r="D97" s="207" t="s">
        <v>120</v>
      </c>
      <c r="E97" s="34"/>
      <c r="F97" s="208" t="s">
        <v>311</v>
      </c>
      <c r="G97" s="34"/>
      <c r="H97" s="34"/>
      <c r="I97" s="34"/>
      <c r="J97" s="34"/>
      <c r="K97" s="34"/>
      <c r="L97" s="38"/>
      <c r="M97" s="209"/>
      <c r="N97" s="210"/>
      <c r="O97" s="77"/>
      <c r="P97" s="77"/>
      <c r="Q97" s="77"/>
      <c r="R97" s="77"/>
      <c r="S97" s="77"/>
      <c r="T97" s="77"/>
      <c r="U97" s="78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120</v>
      </c>
      <c r="AU97" s="17" t="s">
        <v>76</v>
      </c>
    </row>
    <row r="98" s="2" customFormat="1">
      <c r="A98" s="32"/>
      <c r="B98" s="33"/>
      <c r="C98" s="34"/>
      <c r="D98" s="207" t="s">
        <v>300</v>
      </c>
      <c r="E98" s="34"/>
      <c r="F98" s="247" t="s">
        <v>312</v>
      </c>
      <c r="G98" s="34"/>
      <c r="H98" s="34"/>
      <c r="I98" s="34"/>
      <c r="J98" s="34"/>
      <c r="K98" s="34"/>
      <c r="L98" s="38"/>
      <c r="M98" s="209"/>
      <c r="N98" s="210"/>
      <c r="O98" s="77"/>
      <c r="P98" s="77"/>
      <c r="Q98" s="77"/>
      <c r="R98" s="77"/>
      <c r="S98" s="77"/>
      <c r="T98" s="77"/>
      <c r="U98" s="78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300</v>
      </c>
      <c r="AU98" s="17" t="s">
        <v>76</v>
      </c>
    </row>
    <row r="99" s="12" customFormat="1" ht="22.8" customHeight="1">
      <c r="A99" s="12"/>
      <c r="B99" s="180"/>
      <c r="C99" s="181"/>
      <c r="D99" s="182" t="s">
        <v>65</v>
      </c>
      <c r="E99" s="193" t="s">
        <v>313</v>
      </c>
      <c r="F99" s="193" t="s">
        <v>314</v>
      </c>
      <c r="G99" s="181"/>
      <c r="H99" s="181"/>
      <c r="I99" s="181"/>
      <c r="J99" s="194">
        <f>BK99</f>
        <v>1993.2000000000001</v>
      </c>
      <c r="K99" s="181"/>
      <c r="L99" s="185"/>
      <c r="M99" s="186"/>
      <c r="N99" s="187"/>
      <c r="O99" s="187"/>
      <c r="P99" s="188">
        <f>SUM(P100:P101)</f>
        <v>0</v>
      </c>
      <c r="Q99" s="187"/>
      <c r="R99" s="188">
        <f>SUM(R100:R101)</f>
        <v>0</v>
      </c>
      <c r="S99" s="187"/>
      <c r="T99" s="188">
        <f>SUM(T100:T101)</f>
        <v>0</v>
      </c>
      <c r="U99" s="189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0" t="s">
        <v>135</v>
      </c>
      <c r="AT99" s="191" t="s">
        <v>65</v>
      </c>
      <c r="AU99" s="191" t="s">
        <v>74</v>
      </c>
      <c r="AY99" s="190" t="s">
        <v>112</v>
      </c>
      <c r="BK99" s="192">
        <f>SUM(BK100:BK101)</f>
        <v>1993.2000000000001</v>
      </c>
    </row>
    <row r="100" s="2" customFormat="1">
      <c r="A100" s="32"/>
      <c r="B100" s="33"/>
      <c r="C100" s="195" t="s">
        <v>129</v>
      </c>
      <c r="D100" s="195" t="s">
        <v>114</v>
      </c>
      <c r="E100" s="196" t="s">
        <v>315</v>
      </c>
      <c r="F100" s="197" t="s">
        <v>316</v>
      </c>
      <c r="G100" s="198" t="s">
        <v>298</v>
      </c>
      <c r="H100" s="199">
        <v>0.60399999999999998</v>
      </c>
      <c r="I100" s="200">
        <v>3300</v>
      </c>
      <c r="J100" s="200">
        <f>ROUND(I100*H100,2)</f>
        <v>1993.2000000000001</v>
      </c>
      <c r="K100" s="197" t="s">
        <v>17</v>
      </c>
      <c r="L100" s="38"/>
      <c r="M100" s="201" t="s">
        <v>17</v>
      </c>
      <c r="N100" s="202" t="s">
        <v>37</v>
      </c>
      <c r="O100" s="203">
        <v>0</v>
      </c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3">
        <f>S100*H100</f>
        <v>0</v>
      </c>
      <c r="U100" s="204" t="s">
        <v>17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5" t="s">
        <v>119</v>
      </c>
      <c r="AT100" s="205" t="s">
        <v>114</v>
      </c>
      <c r="AU100" s="205" t="s">
        <v>76</v>
      </c>
      <c r="AY100" s="17" t="s">
        <v>112</v>
      </c>
      <c r="BE100" s="206">
        <f>IF(N100="základní",J100,0)</f>
        <v>1993.2000000000001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7" t="s">
        <v>74</v>
      </c>
      <c r="BK100" s="206">
        <f>ROUND(I100*H100,2)</f>
        <v>1993.2000000000001</v>
      </c>
      <c r="BL100" s="17" t="s">
        <v>119</v>
      </c>
      <c r="BM100" s="205" t="s">
        <v>141</v>
      </c>
    </row>
    <row r="101" s="2" customFormat="1">
      <c r="A101" s="32"/>
      <c r="B101" s="33"/>
      <c r="C101" s="34"/>
      <c r="D101" s="207" t="s">
        <v>120</v>
      </c>
      <c r="E101" s="34"/>
      <c r="F101" s="208" t="s">
        <v>316</v>
      </c>
      <c r="G101" s="34"/>
      <c r="H101" s="34"/>
      <c r="I101" s="34"/>
      <c r="J101" s="34"/>
      <c r="K101" s="34"/>
      <c r="L101" s="38"/>
      <c r="M101" s="240"/>
      <c r="N101" s="241"/>
      <c r="O101" s="242"/>
      <c r="P101" s="242"/>
      <c r="Q101" s="242"/>
      <c r="R101" s="242"/>
      <c r="S101" s="242"/>
      <c r="T101" s="242"/>
      <c r="U101" s="243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120</v>
      </c>
      <c r="AU101" s="17" t="s">
        <v>76</v>
      </c>
    </row>
    <row r="102" s="2" customFormat="1" ht="6.96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38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sheet="1" autoFilter="0" formatColumns="0" formatRows="0" objects="1" scenarios="1" spinCount="100000" saltValue="qZZNVN4liAHa5WIfp8kB9qQJAyWWjW++Qs2E54rbLjkyQD9gSY+MyBqqnWNdOgv9fNiNJZRrvPmzzDhziC2UbQ==" hashValue="zpZH8EdrIu611+ErKoNQquR5rnzYdJyHHiSbiaGIWbK0ng7x2JatrqgxNewPBp5AcTkZ9p0/Q6zf4YPsjUwSqA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5" customFormat="1" ht="45" customHeight="1">
      <c r="B3" s="252"/>
      <c r="C3" s="253" t="s">
        <v>317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318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319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320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321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322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323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324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325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326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327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73</v>
      </c>
      <c r="F18" s="259" t="s">
        <v>328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329</v>
      </c>
      <c r="F19" s="259" t="s">
        <v>330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331</v>
      </c>
      <c r="F20" s="259" t="s">
        <v>332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83</v>
      </c>
      <c r="F21" s="259" t="s">
        <v>333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334</v>
      </c>
      <c r="F22" s="259" t="s">
        <v>335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336</v>
      </c>
      <c r="F23" s="259" t="s">
        <v>337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338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339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340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341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342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343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344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345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346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97</v>
      </c>
      <c r="F36" s="259"/>
      <c r="G36" s="259" t="s">
        <v>347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348</v>
      </c>
      <c r="F37" s="259"/>
      <c r="G37" s="259" t="s">
        <v>349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47</v>
      </c>
      <c r="F38" s="259"/>
      <c r="G38" s="259" t="s">
        <v>350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48</v>
      </c>
      <c r="F39" s="259"/>
      <c r="G39" s="259" t="s">
        <v>351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98</v>
      </c>
      <c r="F40" s="259"/>
      <c r="G40" s="259" t="s">
        <v>352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99</v>
      </c>
      <c r="F41" s="259"/>
      <c r="G41" s="259" t="s">
        <v>353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354</v>
      </c>
      <c r="F42" s="259"/>
      <c r="G42" s="259" t="s">
        <v>355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356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357</v>
      </c>
      <c r="F44" s="259"/>
      <c r="G44" s="259" t="s">
        <v>358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101</v>
      </c>
      <c r="F45" s="259"/>
      <c r="G45" s="259" t="s">
        <v>359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360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361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362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363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364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365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366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367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368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369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370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371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372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373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374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375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376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377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378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379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380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381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382</v>
      </c>
      <c r="D76" s="277"/>
      <c r="E76" s="277"/>
      <c r="F76" s="277" t="s">
        <v>383</v>
      </c>
      <c r="G76" s="278"/>
      <c r="H76" s="277" t="s">
        <v>48</v>
      </c>
      <c r="I76" s="277" t="s">
        <v>51</v>
      </c>
      <c r="J76" s="277" t="s">
        <v>384</v>
      </c>
      <c r="K76" s="276"/>
    </row>
    <row r="77" s="1" customFormat="1" ht="17.25" customHeight="1">
      <c r="B77" s="274"/>
      <c r="C77" s="279" t="s">
        <v>385</v>
      </c>
      <c r="D77" s="279"/>
      <c r="E77" s="279"/>
      <c r="F77" s="280" t="s">
        <v>386</v>
      </c>
      <c r="G77" s="281"/>
      <c r="H77" s="279"/>
      <c r="I77" s="279"/>
      <c r="J77" s="279" t="s">
        <v>387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47</v>
      </c>
      <c r="D79" s="284"/>
      <c r="E79" s="284"/>
      <c r="F79" s="285" t="s">
        <v>388</v>
      </c>
      <c r="G79" s="286"/>
      <c r="H79" s="262" t="s">
        <v>389</v>
      </c>
      <c r="I79" s="262" t="s">
        <v>390</v>
      </c>
      <c r="J79" s="262">
        <v>20</v>
      </c>
      <c r="K79" s="276"/>
    </row>
    <row r="80" s="1" customFormat="1" ht="15" customHeight="1">
      <c r="B80" s="274"/>
      <c r="C80" s="262" t="s">
        <v>391</v>
      </c>
      <c r="D80" s="262"/>
      <c r="E80" s="262"/>
      <c r="F80" s="285" t="s">
        <v>388</v>
      </c>
      <c r="G80" s="286"/>
      <c r="H80" s="262" t="s">
        <v>392</v>
      </c>
      <c r="I80" s="262" t="s">
        <v>390</v>
      </c>
      <c r="J80" s="262">
        <v>120</v>
      </c>
      <c r="K80" s="276"/>
    </row>
    <row r="81" s="1" customFormat="1" ht="15" customHeight="1">
      <c r="B81" s="287"/>
      <c r="C81" s="262" t="s">
        <v>393</v>
      </c>
      <c r="D81" s="262"/>
      <c r="E81" s="262"/>
      <c r="F81" s="285" t="s">
        <v>394</v>
      </c>
      <c r="G81" s="286"/>
      <c r="H81" s="262" t="s">
        <v>395</v>
      </c>
      <c r="I81" s="262" t="s">
        <v>390</v>
      </c>
      <c r="J81" s="262">
        <v>50</v>
      </c>
      <c r="K81" s="276"/>
    </row>
    <row r="82" s="1" customFormat="1" ht="15" customHeight="1">
      <c r="B82" s="287"/>
      <c r="C82" s="262" t="s">
        <v>396</v>
      </c>
      <c r="D82" s="262"/>
      <c r="E82" s="262"/>
      <c r="F82" s="285" t="s">
        <v>388</v>
      </c>
      <c r="G82" s="286"/>
      <c r="H82" s="262" t="s">
        <v>397</v>
      </c>
      <c r="I82" s="262" t="s">
        <v>398</v>
      </c>
      <c r="J82" s="262"/>
      <c r="K82" s="276"/>
    </row>
    <row r="83" s="1" customFormat="1" ht="15" customHeight="1">
      <c r="B83" s="287"/>
      <c r="C83" s="288" t="s">
        <v>399</v>
      </c>
      <c r="D83" s="288"/>
      <c r="E83" s="288"/>
      <c r="F83" s="289" t="s">
        <v>394</v>
      </c>
      <c r="G83" s="288"/>
      <c r="H83" s="288" t="s">
        <v>400</v>
      </c>
      <c r="I83" s="288" t="s">
        <v>390</v>
      </c>
      <c r="J83" s="288">
        <v>15</v>
      </c>
      <c r="K83" s="276"/>
    </row>
    <row r="84" s="1" customFormat="1" ht="15" customHeight="1">
      <c r="B84" s="287"/>
      <c r="C84" s="288" t="s">
        <v>401</v>
      </c>
      <c r="D84" s="288"/>
      <c r="E84" s="288"/>
      <c r="F84" s="289" t="s">
        <v>394</v>
      </c>
      <c r="G84" s="288"/>
      <c r="H84" s="288" t="s">
        <v>402</v>
      </c>
      <c r="I84" s="288" t="s">
        <v>390</v>
      </c>
      <c r="J84" s="288">
        <v>15</v>
      </c>
      <c r="K84" s="276"/>
    </row>
    <row r="85" s="1" customFormat="1" ht="15" customHeight="1">
      <c r="B85" s="287"/>
      <c r="C85" s="288" t="s">
        <v>403</v>
      </c>
      <c r="D85" s="288"/>
      <c r="E85" s="288"/>
      <c r="F85" s="289" t="s">
        <v>394</v>
      </c>
      <c r="G85" s="288"/>
      <c r="H85" s="288" t="s">
        <v>404</v>
      </c>
      <c r="I85" s="288" t="s">
        <v>390</v>
      </c>
      <c r="J85" s="288">
        <v>20</v>
      </c>
      <c r="K85" s="276"/>
    </row>
    <row r="86" s="1" customFormat="1" ht="15" customHeight="1">
      <c r="B86" s="287"/>
      <c r="C86" s="288" t="s">
        <v>405</v>
      </c>
      <c r="D86" s="288"/>
      <c r="E86" s="288"/>
      <c r="F86" s="289" t="s">
        <v>394</v>
      </c>
      <c r="G86" s="288"/>
      <c r="H86" s="288" t="s">
        <v>406</v>
      </c>
      <c r="I86" s="288" t="s">
        <v>390</v>
      </c>
      <c r="J86" s="288">
        <v>20</v>
      </c>
      <c r="K86" s="276"/>
    </row>
    <row r="87" s="1" customFormat="1" ht="15" customHeight="1">
      <c r="B87" s="287"/>
      <c r="C87" s="262" t="s">
        <v>407</v>
      </c>
      <c r="D87" s="262"/>
      <c r="E87" s="262"/>
      <c r="F87" s="285" t="s">
        <v>394</v>
      </c>
      <c r="G87" s="286"/>
      <c r="H87" s="262" t="s">
        <v>408</v>
      </c>
      <c r="I87" s="262" t="s">
        <v>390</v>
      </c>
      <c r="J87" s="262">
        <v>50</v>
      </c>
      <c r="K87" s="276"/>
    </row>
    <row r="88" s="1" customFormat="1" ht="15" customHeight="1">
      <c r="B88" s="287"/>
      <c r="C88" s="262" t="s">
        <v>409</v>
      </c>
      <c r="D88" s="262"/>
      <c r="E88" s="262"/>
      <c r="F88" s="285" t="s">
        <v>394</v>
      </c>
      <c r="G88" s="286"/>
      <c r="H88" s="262" t="s">
        <v>410</v>
      </c>
      <c r="I88" s="262" t="s">
        <v>390</v>
      </c>
      <c r="J88" s="262">
        <v>20</v>
      </c>
      <c r="K88" s="276"/>
    </row>
    <row r="89" s="1" customFormat="1" ht="15" customHeight="1">
      <c r="B89" s="287"/>
      <c r="C89" s="262" t="s">
        <v>411</v>
      </c>
      <c r="D89" s="262"/>
      <c r="E89" s="262"/>
      <c r="F89" s="285" t="s">
        <v>394</v>
      </c>
      <c r="G89" s="286"/>
      <c r="H89" s="262" t="s">
        <v>412</v>
      </c>
      <c r="I89" s="262" t="s">
        <v>390</v>
      </c>
      <c r="J89" s="262">
        <v>20</v>
      </c>
      <c r="K89" s="276"/>
    </row>
    <row r="90" s="1" customFormat="1" ht="15" customHeight="1">
      <c r="B90" s="287"/>
      <c r="C90" s="262" t="s">
        <v>413</v>
      </c>
      <c r="D90" s="262"/>
      <c r="E90" s="262"/>
      <c r="F90" s="285" t="s">
        <v>394</v>
      </c>
      <c r="G90" s="286"/>
      <c r="H90" s="262" t="s">
        <v>414</v>
      </c>
      <c r="I90" s="262" t="s">
        <v>390</v>
      </c>
      <c r="J90" s="262">
        <v>50</v>
      </c>
      <c r="K90" s="276"/>
    </row>
    <row r="91" s="1" customFormat="1" ht="15" customHeight="1">
      <c r="B91" s="287"/>
      <c r="C91" s="262" t="s">
        <v>415</v>
      </c>
      <c r="D91" s="262"/>
      <c r="E91" s="262"/>
      <c r="F91" s="285" t="s">
        <v>394</v>
      </c>
      <c r="G91" s="286"/>
      <c r="H91" s="262" t="s">
        <v>415</v>
      </c>
      <c r="I91" s="262" t="s">
        <v>390</v>
      </c>
      <c r="J91" s="262">
        <v>50</v>
      </c>
      <c r="K91" s="276"/>
    </row>
    <row r="92" s="1" customFormat="1" ht="15" customHeight="1">
      <c r="B92" s="287"/>
      <c r="C92" s="262" t="s">
        <v>416</v>
      </c>
      <c r="D92" s="262"/>
      <c r="E92" s="262"/>
      <c r="F92" s="285" t="s">
        <v>394</v>
      </c>
      <c r="G92" s="286"/>
      <c r="H92" s="262" t="s">
        <v>417</v>
      </c>
      <c r="I92" s="262" t="s">
        <v>390</v>
      </c>
      <c r="J92" s="262">
        <v>255</v>
      </c>
      <c r="K92" s="276"/>
    </row>
    <row r="93" s="1" customFormat="1" ht="15" customHeight="1">
      <c r="B93" s="287"/>
      <c r="C93" s="262" t="s">
        <v>418</v>
      </c>
      <c r="D93" s="262"/>
      <c r="E93" s="262"/>
      <c r="F93" s="285" t="s">
        <v>388</v>
      </c>
      <c r="G93" s="286"/>
      <c r="H93" s="262" t="s">
        <v>419</v>
      </c>
      <c r="I93" s="262" t="s">
        <v>420</v>
      </c>
      <c r="J93" s="262"/>
      <c r="K93" s="276"/>
    </row>
    <row r="94" s="1" customFormat="1" ht="15" customHeight="1">
      <c r="B94" s="287"/>
      <c r="C94" s="262" t="s">
        <v>421</v>
      </c>
      <c r="D94" s="262"/>
      <c r="E94" s="262"/>
      <c r="F94" s="285" t="s">
        <v>388</v>
      </c>
      <c r="G94" s="286"/>
      <c r="H94" s="262" t="s">
        <v>422</v>
      </c>
      <c r="I94" s="262" t="s">
        <v>423</v>
      </c>
      <c r="J94" s="262"/>
      <c r="K94" s="276"/>
    </row>
    <row r="95" s="1" customFormat="1" ht="15" customHeight="1">
      <c r="B95" s="287"/>
      <c r="C95" s="262" t="s">
        <v>424</v>
      </c>
      <c r="D95" s="262"/>
      <c r="E95" s="262"/>
      <c r="F95" s="285" t="s">
        <v>388</v>
      </c>
      <c r="G95" s="286"/>
      <c r="H95" s="262" t="s">
        <v>424</v>
      </c>
      <c r="I95" s="262" t="s">
        <v>423</v>
      </c>
      <c r="J95" s="262"/>
      <c r="K95" s="276"/>
    </row>
    <row r="96" s="1" customFormat="1" ht="15" customHeight="1">
      <c r="B96" s="287"/>
      <c r="C96" s="262" t="s">
        <v>32</v>
      </c>
      <c r="D96" s="262"/>
      <c r="E96" s="262"/>
      <c r="F96" s="285" t="s">
        <v>388</v>
      </c>
      <c r="G96" s="286"/>
      <c r="H96" s="262" t="s">
        <v>425</v>
      </c>
      <c r="I96" s="262" t="s">
        <v>423</v>
      </c>
      <c r="J96" s="262"/>
      <c r="K96" s="276"/>
    </row>
    <row r="97" s="1" customFormat="1" ht="15" customHeight="1">
      <c r="B97" s="287"/>
      <c r="C97" s="262" t="s">
        <v>42</v>
      </c>
      <c r="D97" s="262"/>
      <c r="E97" s="262"/>
      <c r="F97" s="285" t="s">
        <v>388</v>
      </c>
      <c r="G97" s="286"/>
      <c r="H97" s="262" t="s">
        <v>426</v>
      </c>
      <c r="I97" s="262" t="s">
        <v>423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427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382</v>
      </c>
      <c r="D103" s="277"/>
      <c r="E103" s="277"/>
      <c r="F103" s="277" t="s">
        <v>383</v>
      </c>
      <c r="G103" s="278"/>
      <c r="H103" s="277" t="s">
        <v>48</v>
      </c>
      <c r="I103" s="277" t="s">
        <v>51</v>
      </c>
      <c r="J103" s="277" t="s">
        <v>384</v>
      </c>
      <c r="K103" s="276"/>
    </row>
    <row r="104" s="1" customFormat="1" ht="17.25" customHeight="1">
      <c r="B104" s="274"/>
      <c r="C104" s="279" t="s">
        <v>385</v>
      </c>
      <c r="D104" s="279"/>
      <c r="E104" s="279"/>
      <c r="F104" s="280" t="s">
        <v>386</v>
      </c>
      <c r="G104" s="281"/>
      <c r="H104" s="279"/>
      <c r="I104" s="279"/>
      <c r="J104" s="279" t="s">
        <v>387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47</v>
      </c>
      <c r="D106" s="284"/>
      <c r="E106" s="284"/>
      <c r="F106" s="285" t="s">
        <v>388</v>
      </c>
      <c r="G106" s="262"/>
      <c r="H106" s="262" t="s">
        <v>428</v>
      </c>
      <c r="I106" s="262" t="s">
        <v>390</v>
      </c>
      <c r="J106" s="262">
        <v>20</v>
      </c>
      <c r="K106" s="276"/>
    </row>
    <row r="107" s="1" customFormat="1" ht="15" customHeight="1">
      <c r="B107" s="274"/>
      <c r="C107" s="262" t="s">
        <v>391</v>
      </c>
      <c r="D107" s="262"/>
      <c r="E107" s="262"/>
      <c r="F107" s="285" t="s">
        <v>388</v>
      </c>
      <c r="G107" s="262"/>
      <c r="H107" s="262" t="s">
        <v>428</v>
      </c>
      <c r="I107" s="262" t="s">
        <v>390</v>
      </c>
      <c r="J107" s="262">
        <v>120</v>
      </c>
      <c r="K107" s="276"/>
    </row>
    <row r="108" s="1" customFormat="1" ht="15" customHeight="1">
      <c r="B108" s="287"/>
      <c r="C108" s="262" t="s">
        <v>393</v>
      </c>
      <c r="D108" s="262"/>
      <c r="E108" s="262"/>
      <c r="F108" s="285" t="s">
        <v>394</v>
      </c>
      <c r="G108" s="262"/>
      <c r="H108" s="262" t="s">
        <v>428</v>
      </c>
      <c r="I108" s="262" t="s">
        <v>390</v>
      </c>
      <c r="J108" s="262">
        <v>50</v>
      </c>
      <c r="K108" s="276"/>
    </row>
    <row r="109" s="1" customFormat="1" ht="15" customHeight="1">
      <c r="B109" s="287"/>
      <c r="C109" s="262" t="s">
        <v>396</v>
      </c>
      <c r="D109" s="262"/>
      <c r="E109" s="262"/>
      <c r="F109" s="285" t="s">
        <v>388</v>
      </c>
      <c r="G109" s="262"/>
      <c r="H109" s="262" t="s">
        <v>428</v>
      </c>
      <c r="I109" s="262" t="s">
        <v>398</v>
      </c>
      <c r="J109" s="262"/>
      <c r="K109" s="276"/>
    </row>
    <row r="110" s="1" customFormat="1" ht="15" customHeight="1">
      <c r="B110" s="287"/>
      <c r="C110" s="262" t="s">
        <v>407</v>
      </c>
      <c r="D110" s="262"/>
      <c r="E110" s="262"/>
      <c r="F110" s="285" t="s">
        <v>394</v>
      </c>
      <c r="G110" s="262"/>
      <c r="H110" s="262" t="s">
        <v>428</v>
      </c>
      <c r="I110" s="262" t="s">
        <v>390</v>
      </c>
      <c r="J110" s="262">
        <v>50</v>
      </c>
      <c r="K110" s="276"/>
    </row>
    <row r="111" s="1" customFormat="1" ht="15" customHeight="1">
      <c r="B111" s="287"/>
      <c r="C111" s="262" t="s">
        <v>415</v>
      </c>
      <c r="D111" s="262"/>
      <c r="E111" s="262"/>
      <c r="F111" s="285" t="s">
        <v>394</v>
      </c>
      <c r="G111" s="262"/>
      <c r="H111" s="262" t="s">
        <v>428</v>
      </c>
      <c r="I111" s="262" t="s">
        <v>390</v>
      </c>
      <c r="J111" s="262">
        <v>50</v>
      </c>
      <c r="K111" s="276"/>
    </row>
    <row r="112" s="1" customFormat="1" ht="15" customHeight="1">
      <c r="B112" s="287"/>
      <c r="C112" s="262" t="s">
        <v>413</v>
      </c>
      <c r="D112" s="262"/>
      <c r="E112" s="262"/>
      <c r="F112" s="285" t="s">
        <v>394</v>
      </c>
      <c r="G112" s="262"/>
      <c r="H112" s="262" t="s">
        <v>428</v>
      </c>
      <c r="I112" s="262" t="s">
        <v>390</v>
      </c>
      <c r="J112" s="262">
        <v>50</v>
      </c>
      <c r="K112" s="276"/>
    </row>
    <row r="113" s="1" customFormat="1" ht="15" customHeight="1">
      <c r="B113" s="287"/>
      <c r="C113" s="262" t="s">
        <v>47</v>
      </c>
      <c r="D113" s="262"/>
      <c r="E113" s="262"/>
      <c r="F113" s="285" t="s">
        <v>388</v>
      </c>
      <c r="G113" s="262"/>
      <c r="H113" s="262" t="s">
        <v>429</v>
      </c>
      <c r="I113" s="262" t="s">
        <v>390</v>
      </c>
      <c r="J113" s="262">
        <v>20</v>
      </c>
      <c r="K113" s="276"/>
    </row>
    <row r="114" s="1" customFormat="1" ht="15" customHeight="1">
      <c r="B114" s="287"/>
      <c r="C114" s="262" t="s">
        <v>430</v>
      </c>
      <c r="D114" s="262"/>
      <c r="E114" s="262"/>
      <c r="F114" s="285" t="s">
        <v>388</v>
      </c>
      <c r="G114" s="262"/>
      <c r="H114" s="262" t="s">
        <v>431</v>
      </c>
      <c r="I114" s="262" t="s">
        <v>390</v>
      </c>
      <c r="J114" s="262">
        <v>120</v>
      </c>
      <c r="K114" s="276"/>
    </row>
    <row r="115" s="1" customFormat="1" ht="15" customHeight="1">
      <c r="B115" s="287"/>
      <c r="C115" s="262" t="s">
        <v>32</v>
      </c>
      <c r="D115" s="262"/>
      <c r="E115" s="262"/>
      <c r="F115" s="285" t="s">
        <v>388</v>
      </c>
      <c r="G115" s="262"/>
      <c r="H115" s="262" t="s">
        <v>432</v>
      </c>
      <c r="I115" s="262" t="s">
        <v>423</v>
      </c>
      <c r="J115" s="262"/>
      <c r="K115" s="276"/>
    </row>
    <row r="116" s="1" customFormat="1" ht="15" customHeight="1">
      <c r="B116" s="287"/>
      <c r="C116" s="262" t="s">
        <v>42</v>
      </c>
      <c r="D116" s="262"/>
      <c r="E116" s="262"/>
      <c r="F116" s="285" t="s">
        <v>388</v>
      </c>
      <c r="G116" s="262"/>
      <c r="H116" s="262" t="s">
        <v>433</v>
      </c>
      <c r="I116" s="262" t="s">
        <v>423</v>
      </c>
      <c r="J116" s="262"/>
      <c r="K116" s="276"/>
    </row>
    <row r="117" s="1" customFormat="1" ht="15" customHeight="1">
      <c r="B117" s="287"/>
      <c r="C117" s="262" t="s">
        <v>51</v>
      </c>
      <c r="D117" s="262"/>
      <c r="E117" s="262"/>
      <c r="F117" s="285" t="s">
        <v>388</v>
      </c>
      <c r="G117" s="262"/>
      <c r="H117" s="262" t="s">
        <v>434</v>
      </c>
      <c r="I117" s="262" t="s">
        <v>435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436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382</v>
      </c>
      <c r="D123" s="277"/>
      <c r="E123" s="277"/>
      <c r="F123" s="277" t="s">
        <v>383</v>
      </c>
      <c r="G123" s="278"/>
      <c r="H123" s="277" t="s">
        <v>48</v>
      </c>
      <c r="I123" s="277" t="s">
        <v>51</v>
      </c>
      <c r="J123" s="277" t="s">
        <v>384</v>
      </c>
      <c r="K123" s="306"/>
    </row>
    <row r="124" s="1" customFormat="1" ht="17.25" customHeight="1">
      <c r="B124" s="305"/>
      <c r="C124" s="279" t="s">
        <v>385</v>
      </c>
      <c r="D124" s="279"/>
      <c r="E124" s="279"/>
      <c r="F124" s="280" t="s">
        <v>386</v>
      </c>
      <c r="G124" s="281"/>
      <c r="H124" s="279"/>
      <c r="I124" s="279"/>
      <c r="J124" s="279" t="s">
        <v>387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391</v>
      </c>
      <c r="D126" s="284"/>
      <c r="E126" s="284"/>
      <c r="F126" s="285" t="s">
        <v>388</v>
      </c>
      <c r="G126" s="262"/>
      <c r="H126" s="262" t="s">
        <v>428</v>
      </c>
      <c r="I126" s="262" t="s">
        <v>390</v>
      </c>
      <c r="J126" s="262">
        <v>120</v>
      </c>
      <c r="K126" s="310"/>
    </row>
    <row r="127" s="1" customFormat="1" ht="15" customHeight="1">
      <c r="B127" s="307"/>
      <c r="C127" s="262" t="s">
        <v>437</v>
      </c>
      <c r="D127" s="262"/>
      <c r="E127" s="262"/>
      <c r="F127" s="285" t="s">
        <v>388</v>
      </c>
      <c r="G127" s="262"/>
      <c r="H127" s="262" t="s">
        <v>438</v>
      </c>
      <c r="I127" s="262" t="s">
        <v>390</v>
      </c>
      <c r="J127" s="262" t="s">
        <v>439</v>
      </c>
      <c r="K127" s="310"/>
    </row>
    <row r="128" s="1" customFormat="1" ht="15" customHeight="1">
      <c r="B128" s="307"/>
      <c r="C128" s="262" t="s">
        <v>336</v>
      </c>
      <c r="D128" s="262"/>
      <c r="E128" s="262"/>
      <c r="F128" s="285" t="s">
        <v>388</v>
      </c>
      <c r="G128" s="262"/>
      <c r="H128" s="262" t="s">
        <v>440</v>
      </c>
      <c r="I128" s="262" t="s">
        <v>390</v>
      </c>
      <c r="J128" s="262" t="s">
        <v>439</v>
      </c>
      <c r="K128" s="310"/>
    </row>
    <row r="129" s="1" customFormat="1" ht="15" customHeight="1">
      <c r="B129" s="307"/>
      <c r="C129" s="262" t="s">
        <v>399</v>
      </c>
      <c r="D129" s="262"/>
      <c r="E129" s="262"/>
      <c r="F129" s="285" t="s">
        <v>394</v>
      </c>
      <c r="G129" s="262"/>
      <c r="H129" s="262" t="s">
        <v>400</v>
      </c>
      <c r="I129" s="262" t="s">
        <v>390</v>
      </c>
      <c r="J129" s="262">
        <v>15</v>
      </c>
      <c r="K129" s="310"/>
    </row>
    <row r="130" s="1" customFormat="1" ht="15" customHeight="1">
      <c r="B130" s="307"/>
      <c r="C130" s="288" t="s">
        <v>401</v>
      </c>
      <c r="D130" s="288"/>
      <c r="E130" s="288"/>
      <c r="F130" s="289" t="s">
        <v>394</v>
      </c>
      <c r="G130" s="288"/>
      <c r="H130" s="288" t="s">
        <v>402</v>
      </c>
      <c r="I130" s="288" t="s">
        <v>390</v>
      </c>
      <c r="J130" s="288">
        <v>15</v>
      </c>
      <c r="K130" s="310"/>
    </row>
    <row r="131" s="1" customFormat="1" ht="15" customHeight="1">
      <c r="B131" s="307"/>
      <c r="C131" s="288" t="s">
        <v>403</v>
      </c>
      <c r="D131" s="288"/>
      <c r="E131" s="288"/>
      <c r="F131" s="289" t="s">
        <v>394</v>
      </c>
      <c r="G131" s="288"/>
      <c r="H131" s="288" t="s">
        <v>404</v>
      </c>
      <c r="I131" s="288" t="s">
        <v>390</v>
      </c>
      <c r="J131" s="288">
        <v>20</v>
      </c>
      <c r="K131" s="310"/>
    </row>
    <row r="132" s="1" customFormat="1" ht="15" customHeight="1">
      <c r="B132" s="307"/>
      <c r="C132" s="288" t="s">
        <v>405</v>
      </c>
      <c r="D132" s="288"/>
      <c r="E132" s="288"/>
      <c r="F132" s="289" t="s">
        <v>394</v>
      </c>
      <c r="G132" s="288"/>
      <c r="H132" s="288" t="s">
        <v>406</v>
      </c>
      <c r="I132" s="288" t="s">
        <v>390</v>
      </c>
      <c r="J132" s="288">
        <v>20</v>
      </c>
      <c r="K132" s="310"/>
    </row>
    <row r="133" s="1" customFormat="1" ht="15" customHeight="1">
      <c r="B133" s="307"/>
      <c r="C133" s="262" t="s">
        <v>393</v>
      </c>
      <c r="D133" s="262"/>
      <c r="E133" s="262"/>
      <c r="F133" s="285" t="s">
        <v>394</v>
      </c>
      <c r="G133" s="262"/>
      <c r="H133" s="262" t="s">
        <v>428</v>
      </c>
      <c r="I133" s="262" t="s">
        <v>390</v>
      </c>
      <c r="J133" s="262">
        <v>50</v>
      </c>
      <c r="K133" s="310"/>
    </row>
    <row r="134" s="1" customFormat="1" ht="15" customHeight="1">
      <c r="B134" s="307"/>
      <c r="C134" s="262" t="s">
        <v>407</v>
      </c>
      <c r="D134" s="262"/>
      <c r="E134" s="262"/>
      <c r="F134" s="285" t="s">
        <v>394</v>
      </c>
      <c r="G134" s="262"/>
      <c r="H134" s="262" t="s">
        <v>428</v>
      </c>
      <c r="I134" s="262" t="s">
        <v>390</v>
      </c>
      <c r="J134" s="262">
        <v>50</v>
      </c>
      <c r="K134" s="310"/>
    </row>
    <row r="135" s="1" customFormat="1" ht="15" customHeight="1">
      <c r="B135" s="307"/>
      <c r="C135" s="262" t="s">
        <v>413</v>
      </c>
      <c r="D135" s="262"/>
      <c r="E135" s="262"/>
      <c r="F135" s="285" t="s">
        <v>394</v>
      </c>
      <c r="G135" s="262"/>
      <c r="H135" s="262" t="s">
        <v>428</v>
      </c>
      <c r="I135" s="262" t="s">
        <v>390</v>
      </c>
      <c r="J135" s="262">
        <v>50</v>
      </c>
      <c r="K135" s="310"/>
    </row>
    <row r="136" s="1" customFormat="1" ht="15" customHeight="1">
      <c r="B136" s="307"/>
      <c r="C136" s="262" t="s">
        <v>415</v>
      </c>
      <c r="D136" s="262"/>
      <c r="E136" s="262"/>
      <c r="F136" s="285" t="s">
        <v>394</v>
      </c>
      <c r="G136" s="262"/>
      <c r="H136" s="262" t="s">
        <v>428</v>
      </c>
      <c r="I136" s="262" t="s">
        <v>390</v>
      </c>
      <c r="J136" s="262">
        <v>50</v>
      </c>
      <c r="K136" s="310"/>
    </row>
    <row r="137" s="1" customFormat="1" ht="15" customHeight="1">
      <c r="B137" s="307"/>
      <c r="C137" s="262" t="s">
        <v>416</v>
      </c>
      <c r="D137" s="262"/>
      <c r="E137" s="262"/>
      <c r="F137" s="285" t="s">
        <v>394</v>
      </c>
      <c r="G137" s="262"/>
      <c r="H137" s="262" t="s">
        <v>441</v>
      </c>
      <c r="I137" s="262" t="s">
        <v>390</v>
      </c>
      <c r="J137" s="262">
        <v>255</v>
      </c>
      <c r="K137" s="310"/>
    </row>
    <row r="138" s="1" customFormat="1" ht="15" customHeight="1">
      <c r="B138" s="307"/>
      <c r="C138" s="262" t="s">
        <v>418</v>
      </c>
      <c r="D138" s="262"/>
      <c r="E138" s="262"/>
      <c r="F138" s="285" t="s">
        <v>388</v>
      </c>
      <c r="G138" s="262"/>
      <c r="H138" s="262" t="s">
        <v>442</v>
      </c>
      <c r="I138" s="262" t="s">
        <v>420</v>
      </c>
      <c r="J138" s="262"/>
      <c r="K138" s="310"/>
    </row>
    <row r="139" s="1" customFormat="1" ht="15" customHeight="1">
      <c r="B139" s="307"/>
      <c r="C139" s="262" t="s">
        <v>421</v>
      </c>
      <c r="D139" s="262"/>
      <c r="E139" s="262"/>
      <c r="F139" s="285" t="s">
        <v>388</v>
      </c>
      <c r="G139" s="262"/>
      <c r="H139" s="262" t="s">
        <v>443</v>
      </c>
      <c r="I139" s="262" t="s">
        <v>423</v>
      </c>
      <c r="J139" s="262"/>
      <c r="K139" s="310"/>
    </row>
    <row r="140" s="1" customFormat="1" ht="15" customHeight="1">
      <c r="B140" s="307"/>
      <c r="C140" s="262" t="s">
        <v>424</v>
      </c>
      <c r="D140" s="262"/>
      <c r="E140" s="262"/>
      <c r="F140" s="285" t="s">
        <v>388</v>
      </c>
      <c r="G140" s="262"/>
      <c r="H140" s="262" t="s">
        <v>424</v>
      </c>
      <c r="I140" s="262" t="s">
        <v>423</v>
      </c>
      <c r="J140" s="262"/>
      <c r="K140" s="310"/>
    </row>
    <row r="141" s="1" customFormat="1" ht="15" customHeight="1">
      <c r="B141" s="307"/>
      <c r="C141" s="262" t="s">
        <v>32</v>
      </c>
      <c r="D141" s="262"/>
      <c r="E141" s="262"/>
      <c r="F141" s="285" t="s">
        <v>388</v>
      </c>
      <c r="G141" s="262"/>
      <c r="H141" s="262" t="s">
        <v>444</v>
      </c>
      <c r="I141" s="262" t="s">
        <v>423</v>
      </c>
      <c r="J141" s="262"/>
      <c r="K141" s="310"/>
    </row>
    <row r="142" s="1" customFormat="1" ht="15" customHeight="1">
      <c r="B142" s="307"/>
      <c r="C142" s="262" t="s">
        <v>445</v>
      </c>
      <c r="D142" s="262"/>
      <c r="E142" s="262"/>
      <c r="F142" s="285" t="s">
        <v>388</v>
      </c>
      <c r="G142" s="262"/>
      <c r="H142" s="262" t="s">
        <v>446</v>
      </c>
      <c r="I142" s="262" t="s">
        <v>423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447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382</v>
      </c>
      <c r="D148" s="277"/>
      <c r="E148" s="277"/>
      <c r="F148" s="277" t="s">
        <v>383</v>
      </c>
      <c r="G148" s="278"/>
      <c r="H148" s="277" t="s">
        <v>48</v>
      </c>
      <c r="I148" s="277" t="s">
        <v>51</v>
      </c>
      <c r="J148" s="277" t="s">
        <v>384</v>
      </c>
      <c r="K148" s="276"/>
    </row>
    <row r="149" s="1" customFormat="1" ht="17.25" customHeight="1">
      <c r="B149" s="274"/>
      <c r="C149" s="279" t="s">
        <v>385</v>
      </c>
      <c r="D149" s="279"/>
      <c r="E149" s="279"/>
      <c r="F149" s="280" t="s">
        <v>386</v>
      </c>
      <c r="G149" s="281"/>
      <c r="H149" s="279"/>
      <c r="I149" s="279"/>
      <c r="J149" s="279" t="s">
        <v>387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391</v>
      </c>
      <c r="D151" s="262"/>
      <c r="E151" s="262"/>
      <c r="F151" s="315" t="s">
        <v>388</v>
      </c>
      <c r="G151" s="262"/>
      <c r="H151" s="314" t="s">
        <v>428</v>
      </c>
      <c r="I151" s="314" t="s">
        <v>390</v>
      </c>
      <c r="J151" s="314">
        <v>120</v>
      </c>
      <c r="K151" s="310"/>
    </row>
    <row r="152" s="1" customFormat="1" ht="15" customHeight="1">
      <c r="B152" s="287"/>
      <c r="C152" s="314" t="s">
        <v>437</v>
      </c>
      <c r="D152" s="262"/>
      <c r="E152" s="262"/>
      <c r="F152" s="315" t="s">
        <v>388</v>
      </c>
      <c r="G152" s="262"/>
      <c r="H152" s="314" t="s">
        <v>448</v>
      </c>
      <c r="I152" s="314" t="s">
        <v>390</v>
      </c>
      <c r="J152" s="314" t="s">
        <v>439</v>
      </c>
      <c r="K152" s="310"/>
    </row>
    <row r="153" s="1" customFormat="1" ht="15" customHeight="1">
      <c r="B153" s="287"/>
      <c r="C153" s="314" t="s">
        <v>336</v>
      </c>
      <c r="D153" s="262"/>
      <c r="E153" s="262"/>
      <c r="F153" s="315" t="s">
        <v>388</v>
      </c>
      <c r="G153" s="262"/>
      <c r="H153" s="314" t="s">
        <v>449</v>
      </c>
      <c r="I153" s="314" t="s">
        <v>390</v>
      </c>
      <c r="J153" s="314" t="s">
        <v>439</v>
      </c>
      <c r="K153" s="310"/>
    </row>
    <row r="154" s="1" customFormat="1" ht="15" customHeight="1">
      <c r="B154" s="287"/>
      <c r="C154" s="314" t="s">
        <v>393</v>
      </c>
      <c r="D154" s="262"/>
      <c r="E154" s="262"/>
      <c r="F154" s="315" t="s">
        <v>394</v>
      </c>
      <c r="G154" s="262"/>
      <c r="H154" s="314" t="s">
        <v>428</v>
      </c>
      <c r="I154" s="314" t="s">
        <v>390</v>
      </c>
      <c r="J154" s="314">
        <v>50</v>
      </c>
      <c r="K154" s="310"/>
    </row>
    <row r="155" s="1" customFormat="1" ht="15" customHeight="1">
      <c r="B155" s="287"/>
      <c r="C155" s="314" t="s">
        <v>396</v>
      </c>
      <c r="D155" s="262"/>
      <c r="E155" s="262"/>
      <c r="F155" s="315" t="s">
        <v>388</v>
      </c>
      <c r="G155" s="262"/>
      <c r="H155" s="314" t="s">
        <v>428</v>
      </c>
      <c r="I155" s="314" t="s">
        <v>398</v>
      </c>
      <c r="J155" s="314"/>
      <c r="K155" s="310"/>
    </row>
    <row r="156" s="1" customFormat="1" ht="15" customHeight="1">
      <c r="B156" s="287"/>
      <c r="C156" s="314" t="s">
        <v>407</v>
      </c>
      <c r="D156" s="262"/>
      <c r="E156" s="262"/>
      <c r="F156" s="315" t="s">
        <v>394</v>
      </c>
      <c r="G156" s="262"/>
      <c r="H156" s="314" t="s">
        <v>428</v>
      </c>
      <c r="I156" s="314" t="s">
        <v>390</v>
      </c>
      <c r="J156" s="314">
        <v>50</v>
      </c>
      <c r="K156" s="310"/>
    </row>
    <row r="157" s="1" customFormat="1" ht="15" customHeight="1">
      <c r="B157" s="287"/>
      <c r="C157" s="314" t="s">
        <v>415</v>
      </c>
      <c r="D157" s="262"/>
      <c r="E157" s="262"/>
      <c r="F157" s="315" t="s">
        <v>394</v>
      </c>
      <c r="G157" s="262"/>
      <c r="H157" s="314" t="s">
        <v>428</v>
      </c>
      <c r="I157" s="314" t="s">
        <v>390</v>
      </c>
      <c r="J157" s="314">
        <v>50</v>
      </c>
      <c r="K157" s="310"/>
    </row>
    <row r="158" s="1" customFormat="1" ht="15" customHeight="1">
      <c r="B158" s="287"/>
      <c r="C158" s="314" t="s">
        <v>413</v>
      </c>
      <c r="D158" s="262"/>
      <c r="E158" s="262"/>
      <c r="F158" s="315" t="s">
        <v>394</v>
      </c>
      <c r="G158" s="262"/>
      <c r="H158" s="314" t="s">
        <v>428</v>
      </c>
      <c r="I158" s="314" t="s">
        <v>390</v>
      </c>
      <c r="J158" s="314">
        <v>50</v>
      </c>
      <c r="K158" s="310"/>
    </row>
    <row r="159" s="1" customFormat="1" ht="15" customHeight="1">
      <c r="B159" s="287"/>
      <c r="C159" s="314" t="s">
        <v>90</v>
      </c>
      <c r="D159" s="262"/>
      <c r="E159" s="262"/>
      <c r="F159" s="315" t="s">
        <v>388</v>
      </c>
      <c r="G159" s="262"/>
      <c r="H159" s="314" t="s">
        <v>450</v>
      </c>
      <c r="I159" s="314" t="s">
        <v>390</v>
      </c>
      <c r="J159" s="314" t="s">
        <v>451</v>
      </c>
      <c r="K159" s="310"/>
    </row>
    <row r="160" s="1" customFormat="1" ht="15" customHeight="1">
      <c r="B160" s="287"/>
      <c r="C160" s="314" t="s">
        <v>452</v>
      </c>
      <c r="D160" s="262"/>
      <c r="E160" s="262"/>
      <c r="F160" s="315" t="s">
        <v>388</v>
      </c>
      <c r="G160" s="262"/>
      <c r="H160" s="314" t="s">
        <v>453</v>
      </c>
      <c r="I160" s="314" t="s">
        <v>423</v>
      </c>
      <c r="J160" s="314"/>
      <c r="K160" s="310"/>
    </row>
    <row r="16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="1" customFormat="1" ht="45" customHeight="1">
      <c r="B165" s="252"/>
      <c r="C165" s="253" t="s">
        <v>454</v>
      </c>
      <c r="D165" s="253"/>
      <c r="E165" s="253"/>
      <c r="F165" s="253"/>
      <c r="G165" s="253"/>
      <c r="H165" s="253"/>
      <c r="I165" s="253"/>
      <c r="J165" s="253"/>
      <c r="K165" s="254"/>
    </row>
    <row r="166" s="1" customFormat="1" ht="17.25" customHeight="1">
      <c r="B166" s="252"/>
      <c r="C166" s="277" t="s">
        <v>382</v>
      </c>
      <c r="D166" s="277"/>
      <c r="E166" s="277"/>
      <c r="F166" s="277" t="s">
        <v>383</v>
      </c>
      <c r="G166" s="319"/>
      <c r="H166" s="320" t="s">
        <v>48</v>
      </c>
      <c r="I166" s="320" t="s">
        <v>51</v>
      </c>
      <c r="J166" s="277" t="s">
        <v>384</v>
      </c>
      <c r="K166" s="254"/>
    </row>
    <row r="167" s="1" customFormat="1" ht="17.25" customHeight="1">
      <c r="B167" s="255"/>
      <c r="C167" s="279" t="s">
        <v>385</v>
      </c>
      <c r="D167" s="279"/>
      <c r="E167" s="279"/>
      <c r="F167" s="280" t="s">
        <v>386</v>
      </c>
      <c r="G167" s="321"/>
      <c r="H167" s="322"/>
      <c r="I167" s="322"/>
      <c r="J167" s="279" t="s">
        <v>387</v>
      </c>
      <c r="K167" s="257"/>
    </row>
    <row r="168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="1" customFormat="1" ht="15" customHeight="1">
      <c r="B169" s="287"/>
      <c r="C169" s="262" t="s">
        <v>391</v>
      </c>
      <c r="D169" s="262"/>
      <c r="E169" s="262"/>
      <c r="F169" s="285" t="s">
        <v>388</v>
      </c>
      <c r="G169" s="262"/>
      <c r="H169" s="262" t="s">
        <v>428</v>
      </c>
      <c r="I169" s="262" t="s">
        <v>390</v>
      </c>
      <c r="J169" s="262">
        <v>120</v>
      </c>
      <c r="K169" s="310"/>
    </row>
    <row r="170" s="1" customFormat="1" ht="15" customHeight="1">
      <c r="B170" s="287"/>
      <c r="C170" s="262" t="s">
        <v>437</v>
      </c>
      <c r="D170" s="262"/>
      <c r="E170" s="262"/>
      <c r="F170" s="285" t="s">
        <v>388</v>
      </c>
      <c r="G170" s="262"/>
      <c r="H170" s="262" t="s">
        <v>438</v>
      </c>
      <c r="I170" s="262" t="s">
        <v>390</v>
      </c>
      <c r="J170" s="262" t="s">
        <v>439</v>
      </c>
      <c r="K170" s="310"/>
    </row>
    <row r="171" s="1" customFormat="1" ht="15" customHeight="1">
      <c r="B171" s="287"/>
      <c r="C171" s="262" t="s">
        <v>336</v>
      </c>
      <c r="D171" s="262"/>
      <c r="E171" s="262"/>
      <c r="F171" s="285" t="s">
        <v>388</v>
      </c>
      <c r="G171" s="262"/>
      <c r="H171" s="262" t="s">
        <v>455</v>
      </c>
      <c r="I171" s="262" t="s">
        <v>390</v>
      </c>
      <c r="J171" s="262" t="s">
        <v>439</v>
      </c>
      <c r="K171" s="310"/>
    </row>
    <row r="172" s="1" customFormat="1" ht="15" customHeight="1">
      <c r="B172" s="287"/>
      <c r="C172" s="262" t="s">
        <v>393</v>
      </c>
      <c r="D172" s="262"/>
      <c r="E172" s="262"/>
      <c r="F172" s="285" t="s">
        <v>394</v>
      </c>
      <c r="G172" s="262"/>
      <c r="H172" s="262" t="s">
        <v>455</v>
      </c>
      <c r="I172" s="262" t="s">
        <v>390</v>
      </c>
      <c r="J172" s="262">
        <v>50</v>
      </c>
      <c r="K172" s="310"/>
    </row>
    <row r="173" s="1" customFormat="1" ht="15" customHeight="1">
      <c r="B173" s="287"/>
      <c r="C173" s="262" t="s">
        <v>396</v>
      </c>
      <c r="D173" s="262"/>
      <c r="E173" s="262"/>
      <c r="F173" s="285" t="s">
        <v>388</v>
      </c>
      <c r="G173" s="262"/>
      <c r="H173" s="262" t="s">
        <v>455</v>
      </c>
      <c r="I173" s="262" t="s">
        <v>398</v>
      </c>
      <c r="J173" s="262"/>
      <c r="K173" s="310"/>
    </row>
    <row r="174" s="1" customFormat="1" ht="15" customHeight="1">
      <c r="B174" s="287"/>
      <c r="C174" s="262" t="s">
        <v>407</v>
      </c>
      <c r="D174" s="262"/>
      <c r="E174" s="262"/>
      <c r="F174" s="285" t="s">
        <v>394</v>
      </c>
      <c r="G174" s="262"/>
      <c r="H174" s="262" t="s">
        <v>455</v>
      </c>
      <c r="I174" s="262" t="s">
        <v>390</v>
      </c>
      <c r="J174" s="262">
        <v>50</v>
      </c>
      <c r="K174" s="310"/>
    </row>
    <row r="175" s="1" customFormat="1" ht="15" customHeight="1">
      <c r="B175" s="287"/>
      <c r="C175" s="262" t="s">
        <v>415</v>
      </c>
      <c r="D175" s="262"/>
      <c r="E175" s="262"/>
      <c r="F175" s="285" t="s">
        <v>394</v>
      </c>
      <c r="G175" s="262"/>
      <c r="H175" s="262" t="s">
        <v>455</v>
      </c>
      <c r="I175" s="262" t="s">
        <v>390</v>
      </c>
      <c r="J175" s="262">
        <v>50</v>
      </c>
      <c r="K175" s="310"/>
    </row>
    <row r="176" s="1" customFormat="1" ht="15" customHeight="1">
      <c r="B176" s="287"/>
      <c r="C176" s="262" t="s">
        <v>413</v>
      </c>
      <c r="D176" s="262"/>
      <c r="E176" s="262"/>
      <c r="F176" s="285" t="s">
        <v>394</v>
      </c>
      <c r="G176" s="262"/>
      <c r="H176" s="262" t="s">
        <v>455</v>
      </c>
      <c r="I176" s="262" t="s">
        <v>390</v>
      </c>
      <c r="J176" s="262">
        <v>50</v>
      </c>
      <c r="K176" s="310"/>
    </row>
    <row r="177" s="1" customFormat="1" ht="15" customHeight="1">
      <c r="B177" s="287"/>
      <c r="C177" s="262" t="s">
        <v>97</v>
      </c>
      <c r="D177" s="262"/>
      <c r="E177" s="262"/>
      <c r="F177" s="285" t="s">
        <v>388</v>
      </c>
      <c r="G177" s="262"/>
      <c r="H177" s="262" t="s">
        <v>456</v>
      </c>
      <c r="I177" s="262" t="s">
        <v>457</v>
      </c>
      <c r="J177" s="262"/>
      <c r="K177" s="310"/>
    </row>
    <row r="178" s="1" customFormat="1" ht="15" customHeight="1">
      <c r="B178" s="287"/>
      <c r="C178" s="262" t="s">
        <v>51</v>
      </c>
      <c r="D178" s="262"/>
      <c r="E178" s="262"/>
      <c r="F178" s="285" t="s">
        <v>388</v>
      </c>
      <c r="G178" s="262"/>
      <c r="H178" s="262" t="s">
        <v>458</v>
      </c>
      <c r="I178" s="262" t="s">
        <v>459</v>
      </c>
      <c r="J178" s="262">
        <v>1</v>
      </c>
      <c r="K178" s="310"/>
    </row>
    <row r="179" s="1" customFormat="1" ht="15" customHeight="1">
      <c r="B179" s="287"/>
      <c r="C179" s="262" t="s">
        <v>47</v>
      </c>
      <c r="D179" s="262"/>
      <c r="E179" s="262"/>
      <c r="F179" s="285" t="s">
        <v>388</v>
      </c>
      <c r="G179" s="262"/>
      <c r="H179" s="262" t="s">
        <v>460</v>
      </c>
      <c r="I179" s="262" t="s">
        <v>390</v>
      </c>
      <c r="J179" s="262">
        <v>20</v>
      </c>
      <c r="K179" s="310"/>
    </row>
    <row r="180" s="1" customFormat="1" ht="15" customHeight="1">
      <c r="B180" s="287"/>
      <c r="C180" s="262" t="s">
        <v>48</v>
      </c>
      <c r="D180" s="262"/>
      <c r="E180" s="262"/>
      <c r="F180" s="285" t="s">
        <v>388</v>
      </c>
      <c r="G180" s="262"/>
      <c r="H180" s="262" t="s">
        <v>461</v>
      </c>
      <c r="I180" s="262" t="s">
        <v>390</v>
      </c>
      <c r="J180" s="262">
        <v>255</v>
      </c>
      <c r="K180" s="310"/>
    </row>
    <row r="181" s="1" customFormat="1" ht="15" customHeight="1">
      <c r="B181" s="287"/>
      <c r="C181" s="262" t="s">
        <v>98</v>
      </c>
      <c r="D181" s="262"/>
      <c r="E181" s="262"/>
      <c r="F181" s="285" t="s">
        <v>388</v>
      </c>
      <c r="G181" s="262"/>
      <c r="H181" s="262" t="s">
        <v>352</v>
      </c>
      <c r="I181" s="262" t="s">
        <v>390</v>
      </c>
      <c r="J181" s="262">
        <v>10</v>
      </c>
      <c r="K181" s="310"/>
    </row>
    <row r="182" s="1" customFormat="1" ht="15" customHeight="1">
      <c r="B182" s="287"/>
      <c r="C182" s="262" t="s">
        <v>99</v>
      </c>
      <c r="D182" s="262"/>
      <c r="E182" s="262"/>
      <c r="F182" s="285" t="s">
        <v>388</v>
      </c>
      <c r="G182" s="262"/>
      <c r="H182" s="262" t="s">
        <v>462</v>
      </c>
      <c r="I182" s="262" t="s">
        <v>423</v>
      </c>
      <c r="J182" s="262"/>
      <c r="K182" s="310"/>
    </row>
    <row r="183" s="1" customFormat="1" ht="15" customHeight="1">
      <c r="B183" s="287"/>
      <c r="C183" s="262" t="s">
        <v>463</v>
      </c>
      <c r="D183" s="262"/>
      <c r="E183" s="262"/>
      <c r="F183" s="285" t="s">
        <v>388</v>
      </c>
      <c r="G183" s="262"/>
      <c r="H183" s="262" t="s">
        <v>464</v>
      </c>
      <c r="I183" s="262" t="s">
        <v>423</v>
      </c>
      <c r="J183" s="262"/>
      <c r="K183" s="310"/>
    </row>
    <row r="184" s="1" customFormat="1" ht="15" customHeight="1">
      <c r="B184" s="287"/>
      <c r="C184" s="262" t="s">
        <v>452</v>
      </c>
      <c r="D184" s="262"/>
      <c r="E184" s="262"/>
      <c r="F184" s="285" t="s">
        <v>388</v>
      </c>
      <c r="G184" s="262"/>
      <c r="H184" s="262" t="s">
        <v>465</v>
      </c>
      <c r="I184" s="262" t="s">
        <v>423</v>
      </c>
      <c r="J184" s="262"/>
      <c r="K184" s="310"/>
    </row>
    <row r="185" s="1" customFormat="1" ht="15" customHeight="1">
      <c r="B185" s="287"/>
      <c r="C185" s="262" t="s">
        <v>101</v>
      </c>
      <c r="D185" s="262"/>
      <c r="E185" s="262"/>
      <c r="F185" s="285" t="s">
        <v>394</v>
      </c>
      <c r="G185" s="262"/>
      <c r="H185" s="262" t="s">
        <v>466</v>
      </c>
      <c r="I185" s="262" t="s">
        <v>390</v>
      </c>
      <c r="J185" s="262">
        <v>50</v>
      </c>
      <c r="K185" s="310"/>
    </row>
    <row r="186" s="1" customFormat="1" ht="15" customHeight="1">
      <c r="B186" s="287"/>
      <c r="C186" s="262" t="s">
        <v>467</v>
      </c>
      <c r="D186" s="262"/>
      <c r="E186" s="262"/>
      <c r="F186" s="285" t="s">
        <v>394</v>
      </c>
      <c r="G186" s="262"/>
      <c r="H186" s="262" t="s">
        <v>468</v>
      </c>
      <c r="I186" s="262" t="s">
        <v>469</v>
      </c>
      <c r="J186" s="262"/>
      <c r="K186" s="310"/>
    </row>
    <row r="187" s="1" customFormat="1" ht="15" customHeight="1">
      <c r="B187" s="287"/>
      <c r="C187" s="262" t="s">
        <v>470</v>
      </c>
      <c r="D187" s="262"/>
      <c r="E187" s="262"/>
      <c r="F187" s="285" t="s">
        <v>394</v>
      </c>
      <c r="G187" s="262"/>
      <c r="H187" s="262" t="s">
        <v>471</v>
      </c>
      <c r="I187" s="262" t="s">
        <v>469</v>
      </c>
      <c r="J187" s="262"/>
      <c r="K187" s="310"/>
    </row>
    <row r="188" s="1" customFormat="1" ht="15" customHeight="1">
      <c r="B188" s="287"/>
      <c r="C188" s="262" t="s">
        <v>472</v>
      </c>
      <c r="D188" s="262"/>
      <c r="E188" s="262"/>
      <c r="F188" s="285" t="s">
        <v>394</v>
      </c>
      <c r="G188" s="262"/>
      <c r="H188" s="262" t="s">
        <v>473</v>
      </c>
      <c r="I188" s="262" t="s">
        <v>469</v>
      </c>
      <c r="J188" s="262"/>
      <c r="K188" s="310"/>
    </row>
    <row r="189" s="1" customFormat="1" ht="15" customHeight="1">
      <c r="B189" s="287"/>
      <c r="C189" s="323" t="s">
        <v>474</v>
      </c>
      <c r="D189" s="262"/>
      <c r="E189" s="262"/>
      <c r="F189" s="285" t="s">
        <v>394</v>
      </c>
      <c r="G189" s="262"/>
      <c r="H189" s="262" t="s">
        <v>475</v>
      </c>
      <c r="I189" s="262" t="s">
        <v>476</v>
      </c>
      <c r="J189" s="324" t="s">
        <v>477</v>
      </c>
      <c r="K189" s="310"/>
    </row>
    <row r="190" s="1" customFormat="1" ht="15" customHeight="1">
      <c r="B190" s="287"/>
      <c r="C190" s="323" t="s">
        <v>36</v>
      </c>
      <c r="D190" s="262"/>
      <c r="E190" s="262"/>
      <c r="F190" s="285" t="s">
        <v>388</v>
      </c>
      <c r="G190" s="262"/>
      <c r="H190" s="259" t="s">
        <v>478</v>
      </c>
      <c r="I190" s="262" t="s">
        <v>479</v>
      </c>
      <c r="J190" s="262"/>
      <c r="K190" s="310"/>
    </row>
    <row r="191" s="1" customFormat="1" ht="15" customHeight="1">
      <c r="B191" s="287"/>
      <c r="C191" s="323" t="s">
        <v>480</v>
      </c>
      <c r="D191" s="262"/>
      <c r="E191" s="262"/>
      <c r="F191" s="285" t="s">
        <v>388</v>
      </c>
      <c r="G191" s="262"/>
      <c r="H191" s="262" t="s">
        <v>481</v>
      </c>
      <c r="I191" s="262" t="s">
        <v>423</v>
      </c>
      <c r="J191" s="262"/>
      <c r="K191" s="310"/>
    </row>
    <row r="192" s="1" customFormat="1" ht="15" customHeight="1">
      <c r="B192" s="287"/>
      <c r="C192" s="323" t="s">
        <v>482</v>
      </c>
      <c r="D192" s="262"/>
      <c r="E192" s="262"/>
      <c r="F192" s="285" t="s">
        <v>388</v>
      </c>
      <c r="G192" s="262"/>
      <c r="H192" s="262" t="s">
        <v>483</v>
      </c>
      <c r="I192" s="262" t="s">
        <v>423</v>
      </c>
      <c r="J192" s="262"/>
      <c r="K192" s="310"/>
    </row>
    <row r="193" s="1" customFormat="1" ht="15" customHeight="1">
      <c r="B193" s="287"/>
      <c r="C193" s="323" t="s">
        <v>484</v>
      </c>
      <c r="D193" s="262"/>
      <c r="E193" s="262"/>
      <c r="F193" s="285" t="s">
        <v>394</v>
      </c>
      <c r="G193" s="262"/>
      <c r="H193" s="262" t="s">
        <v>485</v>
      </c>
      <c r="I193" s="262" t="s">
        <v>423</v>
      </c>
      <c r="J193" s="262"/>
      <c r="K193" s="310"/>
    </row>
    <row r="194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="1" customFormat="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="1" customFormat="1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="1" customFormat="1" ht="21">
      <c r="B199" s="252"/>
      <c r="C199" s="253" t="s">
        <v>486</v>
      </c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5.5" customHeight="1">
      <c r="B200" s="252"/>
      <c r="C200" s="326" t="s">
        <v>487</v>
      </c>
      <c r="D200" s="326"/>
      <c r="E200" s="326"/>
      <c r="F200" s="326" t="s">
        <v>488</v>
      </c>
      <c r="G200" s="327"/>
      <c r="H200" s="326" t="s">
        <v>489</v>
      </c>
      <c r="I200" s="326"/>
      <c r="J200" s="326"/>
      <c r="K200" s="254"/>
    </row>
    <row r="20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="1" customFormat="1" ht="15" customHeight="1">
      <c r="B202" s="287"/>
      <c r="C202" s="262" t="s">
        <v>479</v>
      </c>
      <c r="D202" s="262"/>
      <c r="E202" s="262"/>
      <c r="F202" s="285" t="s">
        <v>37</v>
      </c>
      <c r="G202" s="262"/>
      <c r="H202" s="262" t="s">
        <v>490</v>
      </c>
      <c r="I202" s="262"/>
      <c r="J202" s="262"/>
      <c r="K202" s="310"/>
    </row>
    <row r="203" s="1" customFormat="1" ht="15" customHeight="1">
      <c r="B203" s="287"/>
      <c r="C203" s="262"/>
      <c r="D203" s="262"/>
      <c r="E203" s="262"/>
      <c r="F203" s="285" t="s">
        <v>38</v>
      </c>
      <c r="G203" s="262"/>
      <c r="H203" s="262" t="s">
        <v>491</v>
      </c>
      <c r="I203" s="262"/>
      <c r="J203" s="262"/>
      <c r="K203" s="310"/>
    </row>
    <row r="204" s="1" customFormat="1" ht="15" customHeight="1">
      <c r="B204" s="287"/>
      <c r="C204" s="262"/>
      <c r="D204" s="262"/>
      <c r="E204" s="262"/>
      <c r="F204" s="285" t="s">
        <v>41</v>
      </c>
      <c r="G204" s="262"/>
      <c r="H204" s="262" t="s">
        <v>492</v>
      </c>
      <c r="I204" s="262"/>
      <c r="J204" s="262"/>
      <c r="K204" s="310"/>
    </row>
    <row r="205" s="1" customFormat="1" ht="15" customHeight="1">
      <c r="B205" s="287"/>
      <c r="C205" s="262"/>
      <c r="D205" s="262"/>
      <c r="E205" s="262"/>
      <c r="F205" s="285" t="s">
        <v>39</v>
      </c>
      <c r="G205" s="262"/>
      <c r="H205" s="262" t="s">
        <v>493</v>
      </c>
      <c r="I205" s="262"/>
      <c r="J205" s="262"/>
      <c r="K205" s="310"/>
    </row>
    <row r="206" s="1" customFormat="1" ht="15" customHeight="1">
      <c r="B206" s="287"/>
      <c r="C206" s="262"/>
      <c r="D206" s="262"/>
      <c r="E206" s="262"/>
      <c r="F206" s="285" t="s">
        <v>40</v>
      </c>
      <c r="G206" s="262"/>
      <c r="H206" s="262" t="s">
        <v>494</v>
      </c>
      <c r="I206" s="262"/>
      <c r="J206" s="262"/>
      <c r="K206" s="310"/>
    </row>
    <row r="207" s="1" customFormat="1" ht="15" customHeight="1">
      <c r="B207" s="287"/>
      <c r="C207" s="262"/>
      <c r="D207" s="262"/>
      <c r="E207" s="262"/>
      <c r="F207" s="285"/>
      <c r="G207" s="262"/>
      <c r="H207" s="262"/>
      <c r="I207" s="262"/>
      <c r="J207" s="262"/>
      <c r="K207" s="310"/>
    </row>
    <row r="208" s="1" customFormat="1" ht="15" customHeight="1">
      <c r="B208" s="287"/>
      <c r="C208" s="262" t="s">
        <v>435</v>
      </c>
      <c r="D208" s="262"/>
      <c r="E208" s="262"/>
      <c r="F208" s="285" t="s">
        <v>73</v>
      </c>
      <c r="G208" s="262"/>
      <c r="H208" s="262" t="s">
        <v>495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331</v>
      </c>
      <c r="G209" s="262"/>
      <c r="H209" s="262" t="s">
        <v>332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329</v>
      </c>
      <c r="G210" s="262"/>
      <c r="H210" s="262" t="s">
        <v>496</v>
      </c>
      <c r="I210" s="262"/>
      <c r="J210" s="262"/>
      <c r="K210" s="310"/>
    </row>
    <row r="211" s="1" customFormat="1" ht="15" customHeight="1">
      <c r="B211" s="328"/>
      <c r="C211" s="262"/>
      <c r="D211" s="262"/>
      <c r="E211" s="262"/>
      <c r="F211" s="285" t="s">
        <v>83</v>
      </c>
      <c r="G211" s="323"/>
      <c r="H211" s="314" t="s">
        <v>333</v>
      </c>
      <c r="I211" s="314"/>
      <c r="J211" s="314"/>
      <c r="K211" s="329"/>
    </row>
    <row r="212" s="1" customFormat="1" ht="15" customHeight="1">
      <c r="B212" s="328"/>
      <c r="C212" s="262"/>
      <c r="D212" s="262"/>
      <c r="E212" s="262"/>
      <c r="F212" s="285" t="s">
        <v>334</v>
      </c>
      <c r="G212" s="323"/>
      <c r="H212" s="314" t="s">
        <v>314</v>
      </c>
      <c r="I212" s="314"/>
      <c r="J212" s="314"/>
      <c r="K212" s="329"/>
    </row>
    <row r="213" s="1" customFormat="1" ht="15" customHeight="1">
      <c r="B213" s="328"/>
      <c r="C213" s="262"/>
      <c r="D213" s="262"/>
      <c r="E213" s="262"/>
      <c r="F213" s="285"/>
      <c r="G213" s="323"/>
      <c r="H213" s="314"/>
      <c r="I213" s="314"/>
      <c r="J213" s="314"/>
      <c r="K213" s="329"/>
    </row>
    <row r="214" s="1" customFormat="1" ht="15" customHeight="1">
      <c r="B214" s="328"/>
      <c r="C214" s="262" t="s">
        <v>459</v>
      </c>
      <c r="D214" s="262"/>
      <c r="E214" s="262"/>
      <c r="F214" s="285">
        <v>1</v>
      </c>
      <c r="G214" s="323"/>
      <c r="H214" s="314" t="s">
        <v>497</v>
      </c>
      <c r="I214" s="314"/>
      <c r="J214" s="314"/>
      <c r="K214" s="329"/>
    </row>
    <row r="215" s="1" customFormat="1" ht="15" customHeight="1">
      <c r="B215" s="328"/>
      <c r="C215" s="262"/>
      <c r="D215" s="262"/>
      <c r="E215" s="262"/>
      <c r="F215" s="285">
        <v>2</v>
      </c>
      <c r="G215" s="323"/>
      <c r="H215" s="314" t="s">
        <v>498</v>
      </c>
      <c r="I215" s="314"/>
      <c r="J215" s="314"/>
      <c r="K215" s="329"/>
    </row>
    <row r="216" s="1" customFormat="1" ht="15" customHeight="1">
      <c r="B216" s="328"/>
      <c r="C216" s="262"/>
      <c r="D216" s="262"/>
      <c r="E216" s="262"/>
      <c r="F216" s="285">
        <v>3</v>
      </c>
      <c r="G216" s="323"/>
      <c r="H216" s="314" t="s">
        <v>499</v>
      </c>
      <c r="I216" s="314"/>
      <c r="J216" s="314"/>
      <c r="K216" s="329"/>
    </row>
    <row r="217" s="1" customFormat="1" ht="15" customHeight="1">
      <c r="B217" s="328"/>
      <c r="C217" s="262"/>
      <c r="D217" s="262"/>
      <c r="E217" s="262"/>
      <c r="F217" s="285">
        <v>4</v>
      </c>
      <c r="G217" s="323"/>
      <c r="H217" s="314" t="s">
        <v>500</v>
      </c>
      <c r="I217" s="314"/>
      <c r="J217" s="314"/>
      <c r="K217" s="329"/>
    </row>
    <row r="218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Trávníček Pavel</dc:creator>
  <cp:lastModifiedBy>Trávníček Pavel</cp:lastModifiedBy>
  <dcterms:created xsi:type="dcterms:W3CDTF">2021-01-28T11:34:41Z</dcterms:created>
  <dcterms:modified xsi:type="dcterms:W3CDTF">2021-01-28T11:34:45Z</dcterms:modified>
</cp:coreProperties>
</file>